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showInkAnnotation="0"/>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4525"/>
</workbook>
</file>

<file path=xl/calcChain.xml><?xml version="1.0" encoding="utf-8"?>
<calcChain xmlns="http://schemas.openxmlformats.org/spreadsheetml/2006/main">
  <c r="L1478" i="9" l="1"/>
  <c r="J1478" i="9"/>
  <c r="F348" i="9"/>
  <c r="F347" i="9"/>
  <c r="F346" i="9"/>
  <c r="F345" i="9"/>
  <c r="F344" i="9"/>
  <c r="F343" i="9"/>
  <c r="F342" i="9"/>
  <c r="M341" i="9"/>
  <c r="L341" i="9"/>
  <c r="F341" i="9"/>
  <c r="B341" i="9" s="1"/>
  <c r="E341" i="9"/>
  <c r="H340" i="9"/>
  <c r="G340" i="9"/>
  <c r="E340" i="9" s="1"/>
  <c r="B340" i="9" s="1"/>
  <c r="F340" i="9"/>
  <c r="F339" i="9"/>
  <c r="F338" i="9"/>
  <c r="F337" i="9"/>
  <c r="F336" i="9"/>
  <c r="H335" i="9"/>
  <c r="G335" i="9"/>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F329" i="9"/>
  <c r="H328" i="9"/>
  <c r="E328" i="9" s="1"/>
  <c r="B328" i="9" s="1"/>
  <c r="G328" i="9"/>
  <c r="F328" i="9"/>
  <c r="H327" i="9"/>
  <c r="G327" i="9"/>
  <c r="F327" i="9"/>
  <c r="H326" i="9"/>
  <c r="G326" i="9"/>
  <c r="F326" i="9"/>
  <c r="H325" i="9"/>
  <c r="G325" i="9"/>
  <c r="F325" i="9"/>
  <c r="E325" i="9"/>
  <c r="B325" i="9" s="1"/>
  <c r="H324" i="9"/>
  <c r="G324" i="9"/>
  <c r="F324" i="9"/>
  <c r="H323" i="9"/>
  <c r="G323" i="9"/>
  <c r="E323" i="9" s="1"/>
  <c r="B323" i="9" s="1"/>
  <c r="F323" i="9"/>
  <c r="H322" i="9"/>
  <c r="G322" i="9"/>
  <c r="F322" i="9"/>
  <c r="H321" i="9"/>
  <c r="G321" i="9"/>
  <c r="F321" i="9"/>
  <c r="E321" i="9"/>
  <c r="B321" i="9" s="1"/>
  <c r="H320" i="9"/>
  <c r="G320" i="9"/>
  <c r="F320" i="9"/>
  <c r="H319" i="9"/>
  <c r="G319" i="9"/>
  <c r="F319" i="9"/>
  <c r="H318" i="9"/>
  <c r="G318" i="9"/>
  <c r="E318" i="9" s="1"/>
  <c r="B318" i="9" s="1"/>
  <c r="F318" i="9"/>
  <c r="H317" i="9"/>
  <c r="E317" i="9" s="1"/>
  <c r="B317" i="9" s="1"/>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c r="F297" i="9"/>
  <c r="L296" i="9"/>
  <c r="F296" i="9" s="1"/>
  <c r="H296" i="9"/>
  <c r="F295" i="9"/>
  <c r="I294" i="9"/>
  <c r="E294" i="9" s="1"/>
  <c r="B294" i="9" s="1"/>
  <c r="H294" i="9"/>
  <c r="F294" i="9"/>
  <c r="E293" i="9"/>
  <c r="M292" i="9"/>
  <c r="L292" i="9"/>
  <c r="F292" i="9" s="1"/>
  <c r="B292" i="9" s="1"/>
  <c r="E292" i="9"/>
  <c r="M291" i="9"/>
  <c r="L291" i="9"/>
  <c r="F291" i="9" s="1"/>
  <c r="B291" i="9" s="1"/>
  <c r="E291" i="9"/>
  <c r="M290" i="9"/>
  <c r="F290" i="9" s="1"/>
  <c r="L290" i="9"/>
  <c r="E290" i="9"/>
  <c r="B290" i="9" s="1"/>
  <c r="M289" i="9"/>
  <c r="L289" i="9"/>
  <c r="F289" i="9"/>
  <c r="E289" i="9"/>
  <c r="B289" i="9" s="1"/>
  <c r="M288" i="9"/>
  <c r="L288" i="9"/>
  <c r="F288" i="9" s="1"/>
  <c r="B288" i="9" s="1"/>
  <c r="E288" i="9"/>
  <c r="M287" i="9"/>
  <c r="L287" i="9"/>
  <c r="F287" i="9" s="1"/>
  <c r="B287" i="9" s="1"/>
  <c r="E287" i="9"/>
  <c r="M286" i="9"/>
  <c r="L286" i="9"/>
  <c r="F286" i="9" s="1"/>
  <c r="E286" i="9"/>
  <c r="M285" i="9"/>
  <c r="L285" i="9"/>
  <c r="F285" i="9"/>
  <c r="E285" i="9"/>
  <c r="B285" i="9" s="1"/>
  <c r="M284" i="9"/>
  <c r="L284" i="9"/>
  <c r="F284" i="9" s="1"/>
  <c r="B284" i="9" s="1"/>
  <c r="E284" i="9"/>
  <c r="M283" i="9"/>
  <c r="L283" i="9"/>
  <c r="F283" i="9" s="1"/>
  <c r="B283" i="9" s="1"/>
  <c r="E283" i="9"/>
  <c r="M282" i="9"/>
  <c r="L282" i="9"/>
  <c r="F282" i="9" s="1"/>
  <c r="E282" i="9"/>
  <c r="M281" i="9"/>
  <c r="L281" i="9"/>
  <c r="F281" i="9"/>
  <c r="E281" i="9"/>
  <c r="B281" i="9" s="1"/>
  <c r="M280" i="9"/>
  <c r="L280" i="9"/>
  <c r="F280" i="9" s="1"/>
  <c r="B280" i="9" s="1"/>
  <c r="E280" i="9"/>
  <c r="M279" i="9"/>
  <c r="L279" i="9"/>
  <c r="F279" i="9" s="1"/>
  <c r="B279" i="9" s="1"/>
  <c r="E279" i="9"/>
  <c r="M278" i="9"/>
  <c r="L278" i="9"/>
  <c r="F278" i="9" s="1"/>
  <c r="E278" i="9"/>
  <c r="B278" i="9" s="1"/>
  <c r="M277" i="9"/>
  <c r="L277" i="9"/>
  <c r="F277" i="9"/>
  <c r="E277" i="9"/>
  <c r="B277" i="9" s="1"/>
  <c r="M276" i="9"/>
  <c r="L276" i="9"/>
  <c r="F276" i="9" s="1"/>
  <c r="B276" i="9" s="1"/>
  <c r="E276" i="9"/>
  <c r="M275" i="9"/>
  <c r="L275" i="9"/>
  <c r="F275" i="9" s="1"/>
  <c r="B275" i="9" s="1"/>
  <c r="E275" i="9"/>
  <c r="M274" i="9"/>
  <c r="L274" i="9"/>
  <c r="F274" i="9" s="1"/>
  <c r="E274" i="9"/>
  <c r="M273" i="9"/>
  <c r="L273" i="9"/>
  <c r="F273" i="9"/>
  <c r="E273" i="9"/>
  <c r="B273" i="9" s="1"/>
  <c r="M272" i="9"/>
  <c r="L272" i="9"/>
  <c r="F272" i="9" s="1"/>
  <c r="B272" i="9" s="1"/>
  <c r="E272" i="9"/>
  <c r="M271" i="9"/>
  <c r="L271" i="9"/>
  <c r="F271" i="9" s="1"/>
  <c r="B271" i="9" s="1"/>
  <c r="E271" i="9"/>
  <c r="M270" i="9"/>
  <c r="L270" i="9"/>
  <c r="F270" i="9" s="1"/>
  <c r="E270" i="9"/>
  <c r="M269" i="9"/>
  <c r="L269" i="9"/>
  <c r="F269" i="9"/>
  <c r="B269" i="9" s="1"/>
  <c r="E269" i="9"/>
  <c r="M268" i="9"/>
  <c r="L268" i="9"/>
  <c r="F268" i="9" s="1"/>
  <c r="E268" i="9"/>
  <c r="B268" i="9" s="1"/>
  <c r="M267" i="9"/>
  <c r="F267" i="9" s="1"/>
  <c r="B267" i="9" s="1"/>
  <c r="L267" i="9"/>
  <c r="E267" i="9"/>
  <c r="M266" i="9"/>
  <c r="L266" i="9"/>
  <c r="F266" i="9" s="1"/>
  <c r="E266" i="9"/>
  <c r="M265" i="9"/>
  <c r="L265" i="9"/>
  <c r="F265" i="9"/>
  <c r="E265" i="9"/>
  <c r="B265" i="9"/>
  <c r="M264" i="9"/>
  <c r="L264" i="9"/>
  <c r="F264" i="9" s="1"/>
  <c r="E264" i="9"/>
  <c r="M263" i="9"/>
  <c r="L263" i="9"/>
  <c r="F263" i="9"/>
  <c r="B263" i="9" s="1"/>
  <c r="E263" i="9"/>
  <c r="M262" i="9"/>
  <c r="L262" i="9"/>
  <c r="F262" i="9" s="1"/>
  <c r="E262" i="9"/>
  <c r="M261" i="9"/>
  <c r="F261" i="9" s="1"/>
  <c r="B261" i="9" s="1"/>
  <c r="L261" i="9"/>
  <c r="E261" i="9"/>
  <c r="M260" i="9"/>
  <c r="L260" i="9"/>
  <c r="F260" i="9" s="1"/>
  <c r="E260" i="9"/>
  <c r="B260" i="9" s="1"/>
  <c r="M259" i="9"/>
  <c r="L259" i="9"/>
  <c r="F259" i="9"/>
  <c r="B259" i="9" s="1"/>
  <c r="E259" i="9"/>
  <c r="M258" i="9"/>
  <c r="L258" i="9"/>
  <c r="F258" i="9" s="1"/>
  <c r="E258" i="9"/>
  <c r="M257" i="9"/>
  <c r="F257" i="9" s="1"/>
  <c r="B257" i="9" s="1"/>
  <c r="L257" i="9"/>
  <c r="E257" i="9"/>
  <c r="M256" i="9"/>
  <c r="L256" i="9"/>
  <c r="F256" i="9" s="1"/>
  <c r="E256" i="9"/>
  <c r="B256" i="9" s="1"/>
  <c r="M255" i="9"/>
  <c r="L255" i="9"/>
  <c r="F255" i="9"/>
  <c r="B255" i="9" s="1"/>
  <c r="E255" i="9"/>
  <c r="M254" i="9"/>
  <c r="L254" i="9"/>
  <c r="F254" i="9" s="1"/>
  <c r="E254" i="9"/>
  <c r="B254" i="9" s="1"/>
  <c r="M253" i="9"/>
  <c r="F253" i="9" s="1"/>
  <c r="B253" i="9" s="1"/>
  <c r="L253" i="9"/>
  <c r="E253" i="9"/>
  <c r="M252" i="9"/>
  <c r="L252" i="9"/>
  <c r="F252" i="9" s="1"/>
  <c r="E252" i="9"/>
  <c r="M251" i="9"/>
  <c r="L251" i="9"/>
  <c r="F251" i="9"/>
  <c r="B251" i="9" s="1"/>
  <c r="E251" i="9"/>
  <c r="M250" i="9"/>
  <c r="L250" i="9"/>
  <c r="F250" i="9" s="1"/>
  <c r="E250" i="9"/>
  <c r="B250" i="9" s="1"/>
  <c r="M249" i="9"/>
  <c r="F249" i="9" s="1"/>
  <c r="B249" i="9" s="1"/>
  <c r="L249" i="9"/>
  <c r="E249" i="9"/>
  <c r="M248" i="9"/>
  <c r="L248" i="9"/>
  <c r="F248" i="9" s="1"/>
  <c r="E248" i="9"/>
  <c r="M247" i="9"/>
  <c r="L247" i="9"/>
  <c r="F247" i="9"/>
  <c r="B247" i="9" s="1"/>
  <c r="E247" i="9"/>
  <c r="M246" i="9"/>
  <c r="L246" i="9"/>
  <c r="F246" i="9" s="1"/>
  <c r="E246" i="9"/>
  <c r="M245" i="9"/>
  <c r="F245" i="9" s="1"/>
  <c r="B245" i="9" s="1"/>
  <c r="L245" i="9"/>
  <c r="E245" i="9"/>
  <c r="M244" i="9"/>
  <c r="L244" i="9"/>
  <c r="E244" i="9"/>
  <c r="M243" i="9"/>
  <c r="F243" i="9" s="1"/>
  <c r="B243" i="9" s="1"/>
  <c r="L243" i="9"/>
  <c r="E243" i="9"/>
  <c r="M242" i="9"/>
  <c r="L242" i="9"/>
  <c r="E242" i="9"/>
  <c r="M241" i="9"/>
  <c r="F241" i="9" s="1"/>
  <c r="B241" i="9" s="1"/>
  <c r="L241" i="9"/>
  <c r="E241" i="9"/>
  <c r="M240" i="9"/>
  <c r="L240" i="9"/>
  <c r="E240" i="9"/>
  <c r="M239" i="9"/>
  <c r="F239" i="9" s="1"/>
  <c r="B239" i="9" s="1"/>
  <c r="L239" i="9"/>
  <c r="E239" i="9"/>
  <c r="M238" i="9"/>
  <c r="L238" i="9"/>
  <c r="E238" i="9"/>
  <c r="M237" i="9"/>
  <c r="F237" i="9" s="1"/>
  <c r="B237" i="9" s="1"/>
  <c r="L237" i="9"/>
  <c r="E237" i="9"/>
  <c r="M236" i="9"/>
  <c r="L236" i="9"/>
  <c r="E236" i="9"/>
  <c r="M235" i="9"/>
  <c r="L235" i="9"/>
  <c r="F235" i="9"/>
  <c r="B235" i="9" s="1"/>
  <c r="E235" i="9"/>
  <c r="M234" i="9"/>
  <c r="L234" i="9"/>
  <c r="F234" i="9" s="1"/>
  <c r="E234" i="9"/>
  <c r="B234" i="9" s="1"/>
  <c r="M233" i="9"/>
  <c r="F233" i="9" s="1"/>
  <c r="B233" i="9" s="1"/>
  <c r="L233" i="9"/>
  <c r="E233" i="9"/>
  <c r="M232" i="9"/>
  <c r="L232" i="9"/>
  <c r="F232" i="9" s="1"/>
  <c r="E232" i="9"/>
  <c r="M231" i="9"/>
  <c r="L231" i="9"/>
  <c r="F231" i="9"/>
  <c r="B231" i="9" s="1"/>
  <c r="E231" i="9"/>
  <c r="M230" i="9"/>
  <c r="L230" i="9"/>
  <c r="F230" i="9" s="1"/>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E170" i="9" s="1"/>
  <c r="B170" i="9" s="1"/>
  <c r="G170" i="9"/>
  <c r="F170" i="9"/>
  <c r="H169" i="9"/>
  <c r="G169" i="9"/>
  <c r="F169" i="9"/>
  <c r="E169" i="9"/>
  <c r="B169" i="9" s="1"/>
  <c r="H168" i="9"/>
  <c r="G168" i="9"/>
  <c r="E168" i="9" s="1"/>
  <c r="B168" i="9" s="1"/>
  <c r="F168" i="9"/>
  <c r="H167" i="9"/>
  <c r="G167" i="9"/>
  <c r="E167" i="9" s="1"/>
  <c r="B167" i="9" s="1"/>
  <c r="F167" i="9"/>
  <c r="H166" i="9"/>
  <c r="E166" i="9" s="1"/>
  <c r="B166" i="9" s="1"/>
  <c r="G166" i="9"/>
  <c r="F166" i="9"/>
  <c r="H165" i="9"/>
  <c r="G165" i="9"/>
  <c r="F165" i="9"/>
  <c r="E165" i="9"/>
  <c r="B165" i="9" s="1"/>
  <c r="H164" i="9"/>
  <c r="G164" i="9"/>
  <c r="E164" i="9" s="1"/>
  <c r="B164" i="9" s="1"/>
  <c r="F164" i="9"/>
  <c r="H163" i="9"/>
  <c r="G163" i="9"/>
  <c r="E163" i="9" s="1"/>
  <c r="B163" i="9" s="1"/>
  <c r="F163" i="9"/>
  <c r="H162" i="9"/>
  <c r="E162" i="9" s="1"/>
  <c r="B162" i="9" s="1"/>
  <c r="G162" i="9"/>
  <c r="F162" i="9"/>
  <c r="H161" i="9"/>
  <c r="G161" i="9"/>
  <c r="F161" i="9"/>
  <c r="E161" i="9"/>
  <c r="B161" i="9" s="1"/>
  <c r="H160" i="9"/>
  <c r="G160" i="9"/>
  <c r="E160" i="9" s="1"/>
  <c r="B160" i="9" s="1"/>
  <c r="F160" i="9"/>
  <c r="H159" i="9"/>
  <c r="G159" i="9"/>
  <c r="E159" i="9" s="1"/>
  <c r="B159" i="9" s="1"/>
  <c r="F159" i="9"/>
  <c r="H158" i="9"/>
  <c r="E158" i="9" s="1"/>
  <c r="B158" i="9" s="1"/>
  <c r="G158" i="9"/>
  <c r="F158" i="9"/>
  <c r="H157" i="9"/>
  <c r="G157" i="9"/>
  <c r="F157" i="9"/>
  <c r="E157" i="9"/>
  <c r="B157" i="9" s="1"/>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E150" i="9" s="1"/>
  <c r="B150" i="9" s="1"/>
  <c r="G150" i="9"/>
  <c r="F150" i="9"/>
  <c r="H149" i="9"/>
  <c r="G149" i="9"/>
  <c r="F149" i="9"/>
  <c r="E149" i="9"/>
  <c r="B149" i="9" s="1"/>
  <c r="H148" i="9"/>
  <c r="G148" i="9"/>
  <c r="E148" i="9" s="1"/>
  <c r="B148" i="9" s="1"/>
  <c r="F148" i="9"/>
  <c r="H147" i="9"/>
  <c r="G147" i="9"/>
  <c r="E147" i="9" s="1"/>
  <c r="B147" i="9" s="1"/>
  <c r="F147" i="9"/>
  <c r="H146" i="9"/>
  <c r="E146" i="9" s="1"/>
  <c r="B146" i="9" s="1"/>
  <c r="G146" i="9"/>
  <c r="F146" i="9"/>
  <c r="H145" i="9"/>
  <c r="G145" i="9"/>
  <c r="F145" i="9"/>
  <c r="E145" i="9"/>
  <c r="B145" i="9" s="1"/>
  <c r="H144" i="9"/>
  <c r="G144" i="9"/>
  <c r="E144" i="9" s="1"/>
  <c r="B144" i="9" s="1"/>
  <c r="F144" i="9"/>
  <c r="H143" i="9"/>
  <c r="G143" i="9"/>
  <c r="E143" i="9" s="1"/>
  <c r="B143" i="9" s="1"/>
  <c r="F143" i="9"/>
  <c r="H142" i="9"/>
  <c r="E142" i="9" s="1"/>
  <c r="B142" i="9" s="1"/>
  <c r="G142" i="9"/>
  <c r="F142" i="9"/>
  <c r="H141" i="9"/>
  <c r="G141" i="9"/>
  <c r="F141" i="9"/>
  <c r="E141" i="9"/>
  <c r="B141" i="9" s="1"/>
  <c r="H140" i="9"/>
  <c r="G140" i="9"/>
  <c r="E140" i="9" s="1"/>
  <c r="B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E126" i="9" s="1"/>
  <c r="B126" i="9" s="1"/>
  <c r="G126" i="9"/>
  <c r="F126" i="9"/>
  <c r="H125" i="9"/>
  <c r="G125" i="9"/>
  <c r="F125" i="9"/>
  <c r="E125" i="9"/>
  <c r="B125" i="9" s="1"/>
  <c r="H124" i="9"/>
  <c r="G124" i="9"/>
  <c r="E124" i="9" s="1"/>
  <c r="F124" i="9"/>
  <c r="H123" i="9"/>
  <c r="G123" i="9"/>
  <c r="E123" i="9" s="1"/>
  <c r="B123" i="9" s="1"/>
  <c r="F123" i="9"/>
  <c r="H122" i="9"/>
  <c r="E122" i="9" s="1"/>
  <c r="B122" i="9" s="1"/>
  <c r="G122" i="9"/>
  <c r="F122" i="9"/>
  <c r="H121" i="9"/>
  <c r="G121" i="9"/>
  <c r="F121" i="9"/>
  <c r="E121" i="9"/>
  <c r="B121" i="9" s="1"/>
  <c r="H120" i="9"/>
  <c r="G120" i="9"/>
  <c r="E120" i="9" s="1"/>
  <c r="F120" i="9"/>
  <c r="H119" i="9"/>
  <c r="G119" i="9"/>
  <c r="E119" i="9" s="1"/>
  <c r="B119" i="9" s="1"/>
  <c r="F119" i="9"/>
  <c r="H118" i="9"/>
  <c r="E118" i="9" s="1"/>
  <c r="B118" i="9" s="1"/>
  <c r="G118" i="9"/>
  <c r="F118" i="9"/>
  <c r="H117" i="9"/>
  <c r="G117" i="9"/>
  <c r="F117" i="9"/>
  <c r="E117" i="9"/>
  <c r="B117" i="9" s="1"/>
  <c r="H116" i="9"/>
  <c r="G116" i="9"/>
  <c r="E116" i="9" s="1"/>
  <c r="F116" i="9"/>
  <c r="H115" i="9"/>
  <c r="G115" i="9"/>
  <c r="F115" i="9"/>
  <c r="H114" i="9"/>
  <c r="E114" i="9" s="1"/>
  <c r="B114" i="9" s="1"/>
  <c r="G114" i="9"/>
  <c r="F114" i="9"/>
  <c r="H113" i="9"/>
  <c r="G113" i="9"/>
  <c r="F113" i="9"/>
  <c r="E113" i="9"/>
  <c r="B113" i="9" s="1"/>
  <c r="H112" i="9"/>
  <c r="G112" i="9"/>
  <c r="E112" i="9" s="1"/>
  <c r="B112" i="9" s="1"/>
  <c r="F112" i="9"/>
  <c r="H111" i="9"/>
  <c r="G111" i="9"/>
  <c r="F111" i="9"/>
  <c r="H110" i="9"/>
  <c r="E110" i="9" s="1"/>
  <c r="B110" i="9" s="1"/>
  <c r="G110" i="9"/>
  <c r="F110" i="9"/>
  <c r="H109" i="9"/>
  <c r="G109" i="9"/>
  <c r="F109" i="9"/>
  <c r="E109" i="9"/>
  <c r="B109" i="9" s="1"/>
  <c r="H108" i="9"/>
  <c r="G108" i="9"/>
  <c r="E108" i="9" s="1"/>
  <c r="B108" i="9" s="1"/>
  <c r="F108" i="9"/>
  <c r="H107" i="9"/>
  <c r="G107" i="9"/>
  <c r="F107" i="9"/>
  <c r="H106" i="9"/>
  <c r="E106" i="9" s="1"/>
  <c r="B106" i="9" s="1"/>
  <c r="G106" i="9"/>
  <c r="F106" i="9"/>
  <c r="H105" i="9"/>
  <c r="G105" i="9"/>
  <c r="F105" i="9"/>
  <c r="E105" i="9"/>
  <c r="B105" i="9" s="1"/>
  <c r="H104" i="9"/>
  <c r="G104" i="9"/>
  <c r="E104" i="9" s="1"/>
  <c r="B104" i="9" s="1"/>
  <c r="F104" i="9"/>
  <c r="H103" i="9"/>
  <c r="G103" i="9"/>
  <c r="E103" i="9" s="1"/>
  <c r="B103" i="9" s="1"/>
  <c r="F103" i="9"/>
  <c r="H102" i="9"/>
  <c r="G102" i="9"/>
  <c r="F102" i="9"/>
  <c r="E102" i="9"/>
  <c r="B102" i="9" s="1"/>
  <c r="H101" i="9"/>
  <c r="G101" i="9"/>
  <c r="F101" i="9"/>
  <c r="E101" i="9"/>
  <c r="B101" i="9" s="1"/>
  <c r="H100" i="9"/>
  <c r="G100" i="9"/>
  <c r="E100" i="9" s="1"/>
  <c r="B100" i="9" s="1"/>
  <c r="F100" i="9"/>
  <c r="H99" i="9"/>
  <c r="G99" i="9"/>
  <c r="E99" i="9" s="1"/>
  <c r="B99" i="9" s="1"/>
  <c r="F99" i="9"/>
  <c r="H98" i="9"/>
  <c r="G98" i="9"/>
  <c r="F98" i="9"/>
  <c r="E98" i="9"/>
  <c r="B98" i="9" s="1"/>
  <c r="H97" i="9"/>
  <c r="G97" i="9"/>
  <c r="F97" i="9"/>
  <c r="E97" i="9"/>
  <c r="B97" i="9" s="1"/>
  <c r="H96" i="9"/>
  <c r="G96" i="9"/>
  <c r="E96" i="9" s="1"/>
  <c r="B96" i="9" s="1"/>
  <c r="F96" i="9"/>
  <c r="H95" i="9"/>
  <c r="G95" i="9"/>
  <c r="E95" i="9" s="1"/>
  <c r="B95" i="9" s="1"/>
  <c r="F95" i="9"/>
  <c r="H94" i="9"/>
  <c r="G94" i="9"/>
  <c r="F94" i="9"/>
  <c r="E94" i="9"/>
  <c r="B94" i="9" s="1"/>
  <c r="H93" i="9"/>
  <c r="G93" i="9"/>
  <c r="F93" i="9"/>
  <c r="E93" i="9"/>
  <c r="B93" i="9" s="1"/>
  <c r="H92" i="9"/>
  <c r="G92" i="9"/>
  <c r="E92" i="9" s="1"/>
  <c r="B92" i="9" s="1"/>
  <c r="F92" i="9"/>
  <c r="H91" i="9"/>
  <c r="G91" i="9"/>
  <c r="E91" i="9" s="1"/>
  <c r="B91" i="9" s="1"/>
  <c r="F91" i="9"/>
  <c r="H90" i="9"/>
  <c r="G90" i="9"/>
  <c r="F90" i="9"/>
  <c r="E90" i="9"/>
  <c r="B90" i="9" s="1"/>
  <c r="H89" i="9"/>
  <c r="G89" i="9"/>
  <c r="F89" i="9"/>
  <c r="E89" i="9"/>
  <c r="B89" i="9" s="1"/>
  <c r="H88" i="9"/>
  <c r="G88" i="9"/>
  <c r="E88" i="9" s="1"/>
  <c r="B88" i="9" s="1"/>
  <c r="F88" i="9"/>
  <c r="H87" i="9"/>
  <c r="G87" i="9"/>
  <c r="E87" i="9" s="1"/>
  <c r="B87" i="9" s="1"/>
  <c r="F87" i="9"/>
  <c r="H86" i="9"/>
  <c r="G86" i="9"/>
  <c r="F86" i="9"/>
  <c r="E86" i="9"/>
  <c r="B86" i="9" s="1"/>
  <c r="H85" i="9"/>
  <c r="G85" i="9"/>
  <c r="F85" i="9"/>
  <c r="E85" i="9"/>
  <c r="B85" i="9" s="1"/>
  <c r="H84" i="9"/>
  <c r="G84" i="9"/>
  <c r="E84" i="9" s="1"/>
  <c r="B84" i="9" s="1"/>
  <c r="F84" i="9"/>
  <c r="H83" i="9"/>
  <c r="G83" i="9"/>
  <c r="E83" i="9" s="1"/>
  <c r="B83" i="9" s="1"/>
  <c r="F83" i="9"/>
  <c r="H82" i="9"/>
  <c r="G82" i="9"/>
  <c r="F82" i="9"/>
  <c r="E82" i="9"/>
  <c r="B82" i="9" s="1"/>
  <c r="H81" i="9"/>
  <c r="G81" i="9"/>
  <c r="F81" i="9"/>
  <c r="E81" i="9"/>
  <c r="B81" i="9" s="1"/>
  <c r="H80" i="9"/>
  <c r="G80" i="9"/>
  <c r="E80" i="9" s="1"/>
  <c r="B80" i="9" s="1"/>
  <c r="F80" i="9"/>
  <c r="H79" i="9"/>
  <c r="G79" i="9"/>
  <c r="E79" i="9" s="1"/>
  <c r="B79" i="9" s="1"/>
  <c r="F79" i="9"/>
  <c r="H78" i="9"/>
  <c r="G78" i="9"/>
  <c r="F78" i="9"/>
  <c r="E78" i="9"/>
  <c r="B78" i="9" s="1"/>
  <c r="H77" i="9"/>
  <c r="G77" i="9"/>
  <c r="F77" i="9"/>
  <c r="E77" i="9"/>
  <c r="B77" i="9" s="1"/>
  <c r="H76" i="9"/>
  <c r="G76" i="9"/>
  <c r="E76" i="9" s="1"/>
  <c r="B76" i="9" s="1"/>
  <c r="F76" i="9"/>
  <c r="H75" i="9"/>
  <c r="G75" i="9"/>
  <c r="E75" i="9" s="1"/>
  <c r="B75" i="9" s="1"/>
  <c r="F75" i="9"/>
  <c r="H74" i="9"/>
  <c r="G74" i="9"/>
  <c r="F74" i="9"/>
  <c r="E74" i="9"/>
  <c r="B74" i="9" s="1"/>
  <c r="H73" i="9"/>
  <c r="G73" i="9"/>
  <c r="F73" i="9"/>
  <c r="E73" i="9"/>
  <c r="B73" i="9" s="1"/>
  <c r="H72" i="9"/>
  <c r="G72" i="9"/>
  <c r="E72" i="9" s="1"/>
  <c r="B72" i="9" s="1"/>
  <c r="F72" i="9"/>
  <c r="H71" i="9"/>
  <c r="G71" i="9"/>
  <c r="E71" i="9" s="1"/>
  <c r="B71" i="9" s="1"/>
  <c r="F71" i="9"/>
  <c r="H70" i="9"/>
  <c r="G70" i="9"/>
  <c r="F70" i="9"/>
  <c r="E70" i="9"/>
  <c r="B70" i="9" s="1"/>
  <c r="H69" i="9"/>
  <c r="G69" i="9"/>
  <c r="F69" i="9"/>
  <c r="E69" i="9"/>
  <c r="B69" i="9" s="1"/>
  <c r="H68" i="9"/>
  <c r="G68" i="9"/>
  <c r="E68" i="9" s="1"/>
  <c r="B68" i="9" s="1"/>
  <c r="F68" i="9"/>
  <c r="H67" i="9"/>
  <c r="G67" i="9"/>
  <c r="E67" i="9" s="1"/>
  <c r="B67" i="9" s="1"/>
  <c r="F67" i="9"/>
  <c r="H66" i="9"/>
  <c r="G66" i="9"/>
  <c r="F66" i="9"/>
  <c r="E66" i="9"/>
  <c r="B66" i="9" s="1"/>
  <c r="H65" i="9"/>
  <c r="G65" i="9"/>
  <c r="F65" i="9"/>
  <c r="E65" i="9"/>
  <c r="B65" i="9" s="1"/>
  <c r="H64" i="9"/>
  <c r="G64" i="9"/>
  <c r="E64" i="9" s="1"/>
  <c r="B64" i="9" s="1"/>
  <c r="F64" i="9"/>
  <c r="H63" i="9"/>
  <c r="G63" i="9"/>
  <c r="E63" i="9" s="1"/>
  <c r="B63" i="9" s="1"/>
  <c r="F63" i="9"/>
  <c r="H62" i="9"/>
  <c r="G62" i="9"/>
  <c r="F62" i="9"/>
  <c r="E62" i="9"/>
  <c r="B62" i="9" s="1"/>
  <c r="H61" i="9"/>
  <c r="G61" i="9"/>
  <c r="F61" i="9"/>
  <c r="E61" i="9"/>
  <c r="B61" i="9" s="1"/>
  <c r="H60" i="9"/>
  <c r="G60" i="9"/>
  <c r="E60" i="9" s="1"/>
  <c r="B60" i="9" s="1"/>
  <c r="F60" i="9"/>
  <c r="H59" i="9"/>
  <c r="G59" i="9"/>
  <c r="E59" i="9" s="1"/>
  <c r="B59" i="9" s="1"/>
  <c r="F59" i="9"/>
  <c r="H58" i="9"/>
  <c r="G58" i="9"/>
  <c r="F58" i="9"/>
  <c r="E58" i="9"/>
  <c r="B58" i="9" s="1"/>
  <c r="H57" i="9"/>
  <c r="G57" i="9"/>
  <c r="F57" i="9"/>
  <c r="H56" i="9"/>
  <c r="G56" i="9"/>
  <c r="F56" i="9"/>
  <c r="H55" i="9"/>
  <c r="G55" i="9"/>
  <c r="F55" i="9"/>
  <c r="H54" i="9"/>
  <c r="E54" i="9" s="1"/>
  <c r="B54" i="9" s="1"/>
  <c r="G54" i="9"/>
  <c r="F54" i="9"/>
  <c r="H53" i="9"/>
  <c r="E53" i="9" s="1"/>
  <c r="B53" i="9" s="1"/>
  <c r="G53" i="9"/>
  <c r="F53" i="9"/>
  <c r="H52" i="9"/>
  <c r="G52" i="9"/>
  <c r="E52" i="9" s="1"/>
  <c r="B52" i="9" s="1"/>
  <c r="F52" i="9"/>
  <c r="H51" i="9"/>
  <c r="G51" i="9"/>
  <c r="F51" i="9"/>
  <c r="H50" i="9"/>
  <c r="E50" i="9" s="1"/>
  <c r="B50" i="9" s="1"/>
  <c r="G50" i="9"/>
  <c r="F50" i="9"/>
  <c r="H49" i="9"/>
  <c r="E49" i="9" s="1"/>
  <c r="B49" i="9" s="1"/>
  <c r="G49" i="9"/>
  <c r="F49" i="9"/>
  <c r="H48" i="9"/>
  <c r="G48" i="9"/>
  <c r="F48" i="9"/>
  <c r="H47" i="9"/>
  <c r="G47" i="9"/>
  <c r="E47" i="9" s="1"/>
  <c r="B47" i="9" s="1"/>
  <c r="F47" i="9"/>
  <c r="H46" i="9"/>
  <c r="E46" i="9" s="1"/>
  <c r="B46" i="9" s="1"/>
  <c r="G46" i="9"/>
  <c r="F46" i="9"/>
  <c r="H45" i="9"/>
  <c r="G45" i="9"/>
  <c r="F45" i="9"/>
  <c r="E45" i="9"/>
  <c r="B45" i="9" s="1"/>
  <c r="H44" i="9"/>
  <c r="G44" i="9"/>
  <c r="E44" i="9" s="1"/>
  <c r="B44" i="9" s="1"/>
  <c r="F44" i="9"/>
  <c r="H43" i="9"/>
  <c r="G43" i="9"/>
  <c r="E43" i="9" s="1"/>
  <c r="B43" i="9" s="1"/>
  <c r="F43" i="9"/>
  <c r="H42" i="9"/>
  <c r="G42" i="9"/>
  <c r="F42" i="9"/>
  <c r="E42" i="9"/>
  <c r="B42" i="9" s="1"/>
  <c r="H41" i="9"/>
  <c r="G41" i="9"/>
  <c r="F41" i="9"/>
  <c r="E41" i="9"/>
  <c r="B41" i="9" s="1"/>
  <c r="H40" i="9"/>
  <c r="G40" i="9"/>
  <c r="E40" i="9" s="1"/>
  <c r="B40" i="9" s="1"/>
  <c r="F40" i="9"/>
  <c r="H39" i="9"/>
  <c r="G39" i="9"/>
  <c r="E39" i="9" s="1"/>
  <c r="B39" i="9" s="1"/>
  <c r="F39" i="9"/>
  <c r="H38" i="9"/>
  <c r="E38" i="9" s="1"/>
  <c r="B38" i="9" s="1"/>
  <c r="G38" i="9"/>
  <c r="F38" i="9"/>
  <c r="H37" i="9"/>
  <c r="G37" i="9"/>
  <c r="F37" i="9"/>
  <c r="H36" i="9"/>
  <c r="G36" i="9"/>
  <c r="F36" i="9"/>
  <c r="H35" i="9"/>
  <c r="G35" i="9"/>
  <c r="E35" i="9" s="1"/>
  <c r="B35" i="9" s="1"/>
  <c r="F35" i="9"/>
  <c r="H34" i="9"/>
  <c r="E34" i="9" s="1"/>
  <c r="B34" i="9" s="1"/>
  <c r="G34" i="9"/>
  <c r="F34" i="9"/>
  <c r="H33" i="9"/>
  <c r="G33" i="9"/>
  <c r="F33" i="9"/>
  <c r="E33" i="9"/>
  <c r="B33" i="9" s="1"/>
  <c r="H32" i="9"/>
  <c r="G32" i="9"/>
  <c r="E32" i="9" s="1"/>
  <c r="B32" i="9" s="1"/>
  <c r="F32" i="9"/>
  <c r="H31" i="9"/>
  <c r="G31" i="9"/>
  <c r="F31" i="9"/>
  <c r="H30" i="9"/>
  <c r="G30" i="9"/>
  <c r="F30" i="9"/>
  <c r="E30" i="9"/>
  <c r="B30" i="9" s="1"/>
  <c r="H29" i="9"/>
  <c r="G29" i="9"/>
  <c r="F29" i="9"/>
  <c r="E29" i="9"/>
  <c r="B29" i="9" s="1"/>
  <c r="H28" i="9"/>
  <c r="G28" i="9"/>
  <c r="E28" i="9" s="1"/>
  <c r="B28" i="9" s="1"/>
  <c r="F28" i="9"/>
  <c r="H27" i="9"/>
  <c r="G27" i="9"/>
  <c r="E27" i="9" s="1"/>
  <c r="B27" i="9" s="1"/>
  <c r="F27" i="9"/>
  <c r="H26" i="9"/>
  <c r="E26" i="9" s="1"/>
  <c r="B26" i="9" s="1"/>
  <c r="G26" i="9"/>
  <c r="F26" i="9"/>
  <c r="H25" i="9"/>
  <c r="G25" i="9"/>
  <c r="F25" i="9"/>
  <c r="E25" i="9"/>
  <c r="B25" i="9" s="1"/>
  <c r="F24" i="9"/>
  <c r="F4" i="9"/>
  <c r="O3" i="9"/>
  <c r="G296" i="9" s="1"/>
  <c r="E296" i="9" s="1"/>
  <c r="B296" i="9" s="1"/>
  <c r="I3" i="9"/>
  <c r="H3" i="9"/>
  <c r="G3" i="9"/>
  <c r="D104" i="8"/>
  <c r="D97" i="8"/>
  <c r="D92" i="8"/>
  <c r="D87" i="8"/>
  <c r="D82" i="8"/>
  <c r="D77" i="8"/>
  <c r="D72" i="8"/>
  <c r="D67" i="8"/>
  <c r="D62" i="8"/>
  <c r="D57" i="8"/>
  <c r="D51" i="8" s="1"/>
  <c r="D52" i="8"/>
  <c r="D46" i="8"/>
  <c r="D45" i="8" s="1"/>
  <c r="D37" i="8"/>
  <c r="D27" i="8"/>
  <c r="D25" i="8" s="1"/>
  <c r="C1602" i="1" s="1"/>
  <c r="D18" i="8"/>
  <c r="D8" i="8"/>
  <c r="D6" i="8" s="1"/>
  <c r="C1583" i="1" s="1"/>
  <c r="G1583" i="1" s="1"/>
  <c r="E44" i="7"/>
  <c r="D44" i="7"/>
  <c r="E39" i="7"/>
  <c r="D39" i="7"/>
  <c r="D38" i="7" s="1"/>
  <c r="E38" i="7"/>
  <c r="E30" i="7"/>
  <c r="D30" i="7"/>
  <c r="D22" i="7" s="1"/>
  <c r="D5" i="7" s="1"/>
  <c r="E23" i="7"/>
  <c r="E22" i="7" s="1"/>
  <c r="D23" i="7"/>
  <c r="E14" i="7"/>
  <c r="D14" i="7"/>
  <c r="E7" i="7"/>
  <c r="E6" i="7" s="1"/>
  <c r="D7" i="7"/>
  <c r="D6" i="7" s="1"/>
  <c r="F140" i="6"/>
  <c r="F139" i="6"/>
  <c r="F138" i="6"/>
  <c r="F137" i="6"/>
  <c r="F136" i="6"/>
  <c r="F135" i="6"/>
  <c r="F134" i="6"/>
  <c r="F133" i="6"/>
  <c r="F132" i="6"/>
  <c r="F131" i="6"/>
  <c r="E130" i="6"/>
  <c r="E129" i="6" s="1"/>
  <c r="D130" i="6"/>
  <c r="F130" i="6" s="1"/>
  <c r="F128" i="6"/>
  <c r="F127" i="6"/>
  <c r="F126" i="6"/>
  <c r="F125" i="6"/>
  <c r="F124" i="6"/>
  <c r="F123" i="6"/>
  <c r="E122" i="6"/>
  <c r="E114" i="6"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E35" i="6"/>
  <c r="F34" i="6"/>
  <c r="F33" i="6"/>
  <c r="F32" i="6"/>
  <c r="F31" i="6"/>
  <c r="F30" i="6"/>
  <c r="F29" i="6"/>
  <c r="F28" i="6"/>
  <c r="E28" i="6"/>
  <c r="D28" i="6"/>
  <c r="F27" i="6"/>
  <c r="F26" i="6"/>
  <c r="F25" i="6"/>
  <c r="F24" i="6"/>
  <c r="F23" i="6"/>
  <c r="F22" i="6"/>
  <c r="E22" i="6"/>
  <c r="D22" i="6"/>
  <c r="F21" i="6"/>
  <c r="F20" i="6"/>
  <c r="F19" i="6"/>
  <c r="F18" i="6"/>
  <c r="F17" i="6"/>
  <c r="F16" i="6"/>
  <c r="F15" i="6"/>
  <c r="F14" i="6"/>
  <c r="E13" i="6"/>
  <c r="E5" i="6" s="1"/>
  <c r="D13" i="6"/>
  <c r="F13" i="6" s="1"/>
  <c r="F12" i="6"/>
  <c r="F11" i="6"/>
  <c r="F10"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E264" i="5"/>
  <c r="D264" i="5"/>
  <c r="F264" i="5" s="1"/>
  <c r="F263" i="5"/>
  <c r="F262" i="5"/>
  <c r="F261" i="5"/>
  <c r="F260" i="5"/>
  <c r="E260" i="5"/>
  <c r="D260" i="5"/>
  <c r="F259" i="5"/>
  <c r="F258" i="5"/>
  <c r="F257" i="5"/>
  <c r="E256" i="5"/>
  <c r="D256" i="5"/>
  <c r="F254" i="5"/>
  <c r="F253" i="5"/>
  <c r="E252" i="5"/>
  <c r="D252" i="5"/>
  <c r="F252" i="5" s="1"/>
  <c r="F250" i="5"/>
  <c r="F249" i="5"/>
  <c r="E248" i="5"/>
  <c r="D248" i="5"/>
  <c r="F248" i="5" s="1"/>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F204" i="5"/>
  <c r="E204" i="5"/>
  <c r="D204" i="5"/>
  <c r="E203" i="5"/>
  <c r="H338" i="9" s="1"/>
  <c r="D203" i="5"/>
  <c r="G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D181" i="5"/>
  <c r="D178"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D150" i="5"/>
  <c r="F149" i="5"/>
  <c r="F148" i="5"/>
  <c r="D147" i="5"/>
  <c r="F147" i="5" s="1"/>
  <c r="F146" i="5"/>
  <c r="F145" i="5"/>
  <c r="F144" i="5"/>
  <c r="F143" i="5"/>
  <c r="E143" i="5"/>
  <c r="D143" i="5"/>
  <c r="F142" i="5"/>
  <c r="F141" i="5"/>
  <c r="F140" i="5"/>
  <c r="F139" i="5"/>
  <c r="F138" i="5"/>
  <c r="F137" i="5"/>
  <c r="E136" i="5"/>
  <c r="F136" i="5" s="1"/>
  <c r="D136" i="5"/>
  <c r="E135" i="5"/>
  <c r="F135" i="5" s="1"/>
  <c r="D135" i="5"/>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88" i="5"/>
  <c r="D88" i="5"/>
  <c r="F88" i="5" s="1"/>
  <c r="F87" i="5"/>
  <c r="F86" i="5"/>
  <c r="F85" i="5"/>
  <c r="F84" i="5"/>
  <c r="F83" i="5"/>
  <c r="E82" i="5"/>
  <c r="D82" i="5"/>
  <c r="F81" i="5"/>
  <c r="F80" i="5"/>
  <c r="F79" i="5"/>
  <c r="F78" i="5"/>
  <c r="F77" i="5"/>
  <c r="E76" i="5"/>
  <c r="E70" i="5" s="1"/>
  <c r="D76" i="5"/>
  <c r="F76" i="5" s="1"/>
  <c r="F75" i="5"/>
  <c r="F74" i="5"/>
  <c r="F73" i="5"/>
  <c r="F72" i="5"/>
  <c r="E71" i="5"/>
  <c r="D71" i="5"/>
  <c r="F71" i="5" s="1"/>
  <c r="F68" i="5"/>
  <c r="F67" i="5"/>
  <c r="F66" i="5"/>
  <c r="F65" i="5"/>
  <c r="F64" i="5"/>
  <c r="E63" i="5"/>
  <c r="F63" i="5" s="1"/>
  <c r="D63" i="5"/>
  <c r="F62" i="5"/>
  <c r="F61" i="5"/>
  <c r="F60" i="5"/>
  <c r="F59" i="5"/>
  <c r="F58" i="5"/>
  <c r="F57" i="5"/>
  <c r="F56" i="5"/>
  <c r="E56" i="5"/>
  <c r="D56" i="5"/>
  <c r="F55" i="5"/>
  <c r="F54" i="5"/>
  <c r="F53" i="5"/>
  <c r="E52" i="5"/>
  <c r="D52" i="5"/>
  <c r="F52" i="5" s="1"/>
  <c r="F51" i="5"/>
  <c r="F50" i="5"/>
  <c r="F49" i="5"/>
  <c r="F48" i="5"/>
  <c r="F47" i="5"/>
  <c r="F46" i="5"/>
  <c r="E45" i="5"/>
  <c r="F45" i="5" s="1"/>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F630" i="4"/>
  <c r="E630" i="4"/>
  <c r="D630" i="4"/>
  <c r="E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E597" i="4" s="1"/>
  <c r="D603" i="4"/>
  <c r="F603" i="4" s="1"/>
  <c r="F602" i="4"/>
  <c r="F601" i="4"/>
  <c r="F600" i="4"/>
  <c r="F599" i="4"/>
  <c r="E598" i="4"/>
  <c r="D598" i="4"/>
  <c r="F598" i="4" s="1"/>
  <c r="F596" i="4"/>
  <c r="F595" i="4"/>
  <c r="E594" i="4"/>
  <c r="D594" i="4"/>
  <c r="F594" i="4" s="1"/>
  <c r="F593" i="4"/>
  <c r="F592" i="4"/>
  <c r="E591" i="4"/>
  <c r="D591" i="4"/>
  <c r="F591" i="4" s="1"/>
  <c r="F590" i="4"/>
  <c r="E589" i="4"/>
  <c r="E584" i="4" s="1"/>
  <c r="D589" i="4"/>
  <c r="D584" i="4" s="1"/>
  <c r="F584" i="4" s="1"/>
  <c r="F588" i="4"/>
  <c r="F587" i="4"/>
  <c r="F586" i="4"/>
  <c r="F585" i="4"/>
  <c r="E585" i="4"/>
  <c r="D585" i="4"/>
  <c r="F583" i="4"/>
  <c r="F582" i="4"/>
  <c r="F581" i="4"/>
  <c r="E581" i="4"/>
  <c r="D581" i="4"/>
  <c r="F580" i="4"/>
  <c r="F579" i="4"/>
  <c r="E578" i="4"/>
  <c r="D578" i="4"/>
  <c r="F578" i="4" s="1"/>
  <c r="F577" i="4"/>
  <c r="F576" i="4"/>
  <c r="E575" i="4"/>
  <c r="D575" i="4"/>
  <c r="F575" i="4" s="1"/>
  <c r="F574" i="4"/>
  <c r="F573" i="4"/>
  <c r="F572" i="4"/>
  <c r="E572" i="4"/>
  <c r="D572" i="4"/>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E536" i="4"/>
  <c r="F534" i="4"/>
  <c r="F533" i="4"/>
  <c r="F532" i="4"/>
  <c r="E532" i="4"/>
  <c r="D532" i="4"/>
  <c r="F531" i="4"/>
  <c r="F530" i="4"/>
  <c r="F529" i="4"/>
  <c r="E529" i="4"/>
  <c r="D529" i="4"/>
  <c r="F528" i="4"/>
  <c r="F527" i="4"/>
  <c r="E526" i="4"/>
  <c r="D526" i="4"/>
  <c r="F526" i="4" s="1"/>
  <c r="F525" i="4"/>
  <c r="F524" i="4"/>
  <c r="E523" i="4"/>
  <c r="E522" i="4" s="1"/>
  <c r="D523" i="4"/>
  <c r="F523" i="4" s="1"/>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E491" i="4" s="1"/>
  <c r="D497" i="4"/>
  <c r="F497" i="4" s="1"/>
  <c r="F496" i="4"/>
  <c r="F495" i="4"/>
  <c r="F494" i="4"/>
  <c r="F493" i="4"/>
  <c r="E492" i="4"/>
  <c r="D492" i="4"/>
  <c r="F492" i="4" s="1"/>
  <c r="F490" i="4"/>
  <c r="F489" i="4"/>
  <c r="E488" i="4"/>
  <c r="D488" i="4"/>
  <c r="F488" i="4" s="1"/>
  <c r="F487" i="4"/>
  <c r="F486" i="4"/>
  <c r="E485" i="4"/>
  <c r="E479" i="4" s="1"/>
  <c r="D485" i="4"/>
  <c r="F485" i="4" s="1"/>
  <c r="F484" i="4"/>
  <c r="F483" i="4"/>
  <c r="F482" i="4"/>
  <c r="F481" i="4"/>
  <c r="E480" i="4"/>
  <c r="D480" i="4"/>
  <c r="F480" i="4" s="1"/>
  <c r="F478" i="4"/>
  <c r="F477" i="4"/>
  <c r="E476" i="4"/>
  <c r="D476" i="4"/>
  <c r="F476" i="4" s="1"/>
  <c r="F475" i="4"/>
  <c r="F474" i="4"/>
  <c r="E473" i="4"/>
  <c r="E466" i="4" s="1"/>
  <c r="D473" i="4"/>
  <c r="D466" i="4" s="1"/>
  <c r="F466" i="4" s="1"/>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E431" i="4" s="1"/>
  <c r="E430" i="4" s="1"/>
  <c r="D437" i="4"/>
  <c r="F437" i="4" s="1"/>
  <c r="F436" i="4"/>
  <c r="F435" i="4"/>
  <c r="F434" i="4"/>
  <c r="F433" i="4"/>
  <c r="E432" i="4"/>
  <c r="D432" i="4"/>
  <c r="F432" i="4" s="1"/>
  <c r="E428" i="4"/>
  <c r="D428" i="4"/>
  <c r="F428" i="4" s="1"/>
  <c r="E427" i="4"/>
  <c r="D427" i="4"/>
  <c r="F427" i="4" s="1"/>
  <c r="E426" i="4"/>
  <c r="D426" i="4"/>
  <c r="D647" i="4" s="1"/>
  <c r="F421" i="4"/>
  <c r="F420" i="4"/>
  <c r="F419" i="4"/>
  <c r="F416" i="4"/>
  <c r="F415" i="4"/>
  <c r="F414" i="4"/>
  <c r="F413" i="4"/>
  <c r="F412" i="4"/>
  <c r="E412" i="4"/>
  <c r="D412" i="4"/>
  <c r="F411" i="4"/>
  <c r="F410" i="4"/>
  <c r="E410" i="4"/>
  <c r="D410" i="4"/>
  <c r="F409" i="4"/>
  <c r="F408" i="4"/>
  <c r="E407" i="4"/>
  <c r="D407" i="4"/>
  <c r="F407" i="4" s="1"/>
  <c r="E406"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E362" i="4"/>
  <c r="E361" i="4" s="1"/>
  <c r="D362" i="4"/>
  <c r="F362" i="4" s="1"/>
  <c r="D361" i="4"/>
  <c r="F359" i="4"/>
  <c r="F358" i="4"/>
  <c r="E358" i="4"/>
  <c r="D358" i="4"/>
  <c r="F357" i="4"/>
  <c r="F356" i="4"/>
  <c r="E355" i="4"/>
  <c r="D355" i="4"/>
  <c r="F355" i="4" s="1"/>
  <c r="E354" i="4"/>
  <c r="F353" i="4"/>
  <c r="F352" i="4"/>
  <c r="F351" i="4"/>
  <c r="F350" i="4"/>
  <c r="F349" i="4"/>
  <c r="E349" i="4"/>
  <c r="D349" i="4"/>
  <c r="F348" i="4"/>
  <c r="F347" i="4"/>
  <c r="F346" i="4"/>
  <c r="E346" i="4"/>
  <c r="D346" i="4"/>
  <c r="F345" i="4"/>
  <c r="F344" i="4"/>
  <c r="F343" i="4"/>
  <c r="F342" i="4"/>
  <c r="F341" i="4"/>
  <c r="E341" i="4"/>
  <c r="D341" i="4"/>
  <c r="F340" i="4"/>
  <c r="F339" i="4"/>
  <c r="F338" i="4"/>
  <c r="F337" i="4"/>
  <c r="E336" i="4"/>
  <c r="E321" i="4" s="1"/>
  <c r="D336" i="4"/>
  <c r="F336" i="4" s="1"/>
  <c r="F335" i="4"/>
  <c r="F334" i="4"/>
  <c r="F333" i="4"/>
  <c r="F332" i="4"/>
  <c r="F331" i="4"/>
  <c r="F330" i="4"/>
  <c r="F329" i="4"/>
  <c r="F328" i="4"/>
  <c r="E327" i="4"/>
  <c r="D327" i="4"/>
  <c r="F326" i="4"/>
  <c r="F325" i="4"/>
  <c r="F324" i="4"/>
  <c r="F323" i="4"/>
  <c r="F322" i="4"/>
  <c r="E322" i="4"/>
  <c r="D322" i="4"/>
  <c r="F320" i="4"/>
  <c r="F319" i="4"/>
  <c r="F318" i="4"/>
  <c r="F317" i="4"/>
  <c r="F316" i="4"/>
  <c r="F315" i="4"/>
  <c r="F314" i="4"/>
  <c r="E314" i="4"/>
  <c r="D314" i="4"/>
  <c r="F313" i="4"/>
  <c r="F312" i="4"/>
  <c r="F311" i="4"/>
  <c r="E310" i="4"/>
  <c r="E309" i="4" s="1"/>
  <c r="E308" i="4" s="1"/>
  <c r="D310" i="4"/>
  <c r="F310"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E273" i="4" s="1"/>
  <c r="D274" i="4"/>
  <c r="D273" i="4"/>
  <c r="F273" i="4" s="1"/>
  <c r="F272" i="4"/>
  <c r="F271" i="4"/>
  <c r="F270" i="4"/>
  <c r="F269" i="4"/>
  <c r="E269" i="4"/>
  <c r="D269" i="4"/>
  <c r="F268" i="4"/>
  <c r="F267" i="4"/>
  <c r="F266" i="4"/>
  <c r="F265" i="4"/>
  <c r="F264" i="4"/>
  <c r="F263" i="4"/>
  <c r="E263" i="4"/>
  <c r="D263" i="4"/>
  <c r="F262" i="4"/>
  <c r="E262"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D231" i="4"/>
  <c r="E230" i="4"/>
  <c r="D230" i="4"/>
  <c r="F230" i="4" s="1"/>
  <c r="F229" i="4"/>
  <c r="F228" i="4"/>
  <c r="F227" i="4"/>
  <c r="F226" i="4"/>
  <c r="E225" i="4"/>
  <c r="D225" i="4"/>
  <c r="F225" i="4" s="1"/>
  <c r="F224" i="4"/>
  <c r="F223" i="4"/>
  <c r="E222" i="4"/>
  <c r="E221" i="4" s="1"/>
  <c r="D222" i="4"/>
  <c r="D221" i="4" s="1"/>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D164" i="4"/>
  <c r="F163" i="4"/>
  <c r="F162" i="4"/>
  <c r="F161" i="4"/>
  <c r="E160" i="4"/>
  <c r="F160" i="4" s="1"/>
  <c r="D160" i="4"/>
  <c r="F159" i="4"/>
  <c r="F158" i="4"/>
  <c r="F157" i="4"/>
  <c r="F156" i="4"/>
  <c r="F155" i="4"/>
  <c r="E154" i="4"/>
  <c r="E153" i="4" s="1"/>
  <c r="D154" i="4"/>
  <c r="D153" i="4"/>
  <c r="F151" i="4"/>
  <c r="F150" i="4"/>
  <c r="F149" i="4"/>
  <c r="F148" i="4"/>
  <c r="F147" i="4"/>
  <c r="F146" i="4"/>
  <c r="F145" i="4"/>
  <c r="F144" i="4"/>
  <c r="F143" i="4"/>
  <c r="F142" i="4"/>
  <c r="F141" i="4"/>
  <c r="E141" i="4"/>
  <c r="E140" i="4" s="1"/>
  <c r="D141" i="4"/>
  <c r="D140" i="4"/>
  <c r="F140" i="4" s="1"/>
  <c r="F139" i="4"/>
  <c r="F138" i="4"/>
  <c r="F137" i="4"/>
  <c r="F136" i="4"/>
  <c r="E135" i="4"/>
  <c r="E134" i="4" s="1"/>
  <c r="D130" i="1" s="1"/>
  <c r="D135" i="4"/>
  <c r="F133" i="4"/>
  <c r="F132" i="4"/>
  <c r="F131" i="4"/>
  <c r="F130" i="4"/>
  <c r="F129" i="4"/>
  <c r="E129" i="4"/>
  <c r="D129" i="4"/>
  <c r="F128" i="4"/>
  <c r="F127" i="4"/>
  <c r="E126" i="4"/>
  <c r="E125" i="4" s="1"/>
  <c r="D126" i="4"/>
  <c r="D125" i="4"/>
  <c r="F124" i="4"/>
  <c r="F123" i="4"/>
  <c r="F122" i="4"/>
  <c r="F121" i="4"/>
  <c r="E120" i="4"/>
  <c r="D120" i="4"/>
  <c r="F120" i="4" s="1"/>
  <c r="F119" i="4"/>
  <c r="F118" i="4"/>
  <c r="F117" i="4"/>
  <c r="F116" i="4"/>
  <c r="F115" i="4"/>
  <c r="F114" i="4"/>
  <c r="F113" i="4"/>
  <c r="E112" i="4"/>
  <c r="F112" i="4" s="1"/>
  <c r="D112" i="4"/>
  <c r="F111" i="4"/>
  <c r="F110" i="4"/>
  <c r="F109" i="4"/>
  <c r="F108" i="4"/>
  <c r="F107" i="4"/>
  <c r="E107" i="4"/>
  <c r="E106" i="4" s="1"/>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D82" i="4"/>
  <c r="F81" i="4"/>
  <c r="F80" i="4"/>
  <c r="F79" i="4"/>
  <c r="F78" i="4"/>
  <c r="E77" i="4"/>
  <c r="D77" i="4"/>
  <c r="F77" i="4" s="1"/>
  <c r="F76" i="4"/>
  <c r="F75" i="4"/>
  <c r="E74" i="4"/>
  <c r="D74" i="4"/>
  <c r="F73" i="4"/>
  <c r="F72" i="4"/>
  <c r="F71" i="4"/>
  <c r="E71" i="4"/>
  <c r="D71" i="4"/>
  <c r="F70" i="4"/>
  <c r="F69" i="4"/>
  <c r="F68" i="4"/>
  <c r="E68" i="4"/>
  <c r="D68" i="4"/>
  <c r="F67" i="4"/>
  <c r="F66" i="4"/>
  <c r="F65" i="4"/>
  <c r="E64" i="4"/>
  <c r="D64" i="4"/>
  <c r="D49" i="4" s="1"/>
  <c r="F63" i="4"/>
  <c r="F62" i="4"/>
  <c r="E61" i="4"/>
  <c r="F61" i="4" s="1"/>
  <c r="D61" i="4"/>
  <c r="F60" i="4"/>
  <c r="F59" i="4"/>
  <c r="F58" i="4"/>
  <c r="E58" i="4"/>
  <c r="D58" i="4"/>
  <c r="F57" i="4"/>
  <c r="F56" i="4"/>
  <c r="F55" i="4"/>
  <c r="F54" i="4"/>
  <c r="F53" i="4"/>
  <c r="E53" i="4"/>
  <c r="D53" i="4"/>
  <c r="F52" i="4"/>
  <c r="F51" i="4"/>
  <c r="F50" i="4"/>
  <c r="E50" i="4"/>
  <c r="D50" i="4"/>
  <c r="E49" i="4"/>
  <c r="F48" i="4"/>
  <c r="F47" i="4"/>
  <c r="F46" i="4"/>
  <c r="F45" i="4"/>
  <c r="E44" i="4"/>
  <c r="E43" i="4" s="1"/>
  <c r="D44" i="4"/>
  <c r="D43" i="4" s="1"/>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E7" i="4"/>
  <c r="I41" i="3"/>
  <c r="G41" i="3"/>
  <c r="B41" i="3"/>
  <c r="I40" i="3"/>
  <c r="G40" i="3"/>
  <c r="B40" i="3"/>
  <c r="G39" i="3"/>
  <c r="B39" i="3"/>
  <c r="H38" i="3"/>
  <c r="G38" i="3"/>
  <c r="B38" i="3"/>
  <c r="I36" i="3"/>
  <c r="H36" i="3"/>
  <c r="G36" i="3"/>
  <c r="B36" i="3"/>
  <c r="I35" i="3"/>
  <c r="H35" i="3"/>
  <c r="G35" i="3"/>
  <c r="B35" i="3"/>
  <c r="I34" i="3"/>
  <c r="H34" i="3"/>
  <c r="G34" i="3"/>
  <c r="B34" i="3"/>
  <c r="H33" i="3"/>
  <c r="G33" i="3"/>
  <c r="B33" i="3"/>
  <c r="G31" i="3"/>
  <c r="B31" i="3"/>
  <c r="I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C1684" i="1"/>
  <c r="H1684" i="1" s="1"/>
  <c r="C1683" i="1"/>
  <c r="G1683" i="1" s="1"/>
  <c r="H1682" i="1"/>
  <c r="C1682" i="1"/>
  <c r="G1682" i="1" s="1"/>
  <c r="C1681" i="1"/>
  <c r="G1681" i="1" s="1"/>
  <c r="C1680" i="1"/>
  <c r="H1680" i="1" s="1"/>
  <c r="C1679" i="1"/>
  <c r="G1679" i="1" s="1"/>
  <c r="H1678" i="1"/>
  <c r="C1678" i="1"/>
  <c r="G1678" i="1" s="1"/>
  <c r="H1677" i="1"/>
  <c r="G1677" i="1"/>
  <c r="C1677" i="1"/>
  <c r="C1676" i="1"/>
  <c r="H1676" i="1" s="1"/>
  <c r="C1675" i="1"/>
  <c r="G1675" i="1" s="1"/>
  <c r="H1674" i="1"/>
  <c r="C1674" i="1"/>
  <c r="G1674" i="1" s="1"/>
  <c r="H1673" i="1"/>
  <c r="G1673" i="1"/>
  <c r="C1673" i="1"/>
  <c r="C1672" i="1"/>
  <c r="H1672" i="1" s="1"/>
  <c r="C1671" i="1"/>
  <c r="G1671" i="1" s="1"/>
  <c r="H1670" i="1"/>
  <c r="C1670" i="1"/>
  <c r="G1670" i="1" s="1"/>
  <c r="H1669" i="1"/>
  <c r="G1669" i="1"/>
  <c r="C1669" i="1"/>
  <c r="C1668" i="1"/>
  <c r="H1668" i="1" s="1"/>
  <c r="C1667" i="1"/>
  <c r="G1667" i="1" s="1"/>
  <c r="H1666" i="1"/>
  <c r="C1666" i="1"/>
  <c r="G1666" i="1" s="1"/>
  <c r="H1665" i="1"/>
  <c r="G1665" i="1"/>
  <c r="C1665" i="1"/>
  <c r="C1664" i="1"/>
  <c r="H1664" i="1" s="1"/>
  <c r="C1663" i="1"/>
  <c r="G1663" i="1" s="1"/>
  <c r="H1662" i="1"/>
  <c r="C1662" i="1"/>
  <c r="G1662" i="1" s="1"/>
  <c r="H1661" i="1"/>
  <c r="G1661" i="1"/>
  <c r="C1661" i="1"/>
  <c r="C1660" i="1"/>
  <c r="H1660" i="1" s="1"/>
  <c r="C1659" i="1"/>
  <c r="G1659" i="1" s="1"/>
  <c r="H1658" i="1"/>
  <c r="C1658" i="1"/>
  <c r="G1658" i="1" s="1"/>
  <c r="H1657" i="1"/>
  <c r="G1657" i="1"/>
  <c r="C1657" i="1"/>
  <c r="C1656" i="1"/>
  <c r="H1656" i="1" s="1"/>
  <c r="C1655" i="1"/>
  <c r="G1655" i="1" s="1"/>
  <c r="H1654" i="1"/>
  <c r="C1654" i="1"/>
  <c r="G1654" i="1" s="1"/>
  <c r="H1653" i="1"/>
  <c r="G1653" i="1"/>
  <c r="C1653" i="1"/>
  <c r="C1652" i="1"/>
  <c r="H1652" i="1" s="1"/>
  <c r="C1651" i="1"/>
  <c r="G1651" i="1" s="1"/>
  <c r="H1650" i="1"/>
  <c r="C1650" i="1"/>
  <c r="G1650" i="1" s="1"/>
  <c r="H1649" i="1"/>
  <c r="G1649" i="1"/>
  <c r="C1649" i="1"/>
  <c r="C1648" i="1"/>
  <c r="H1648" i="1" s="1"/>
  <c r="C1647" i="1"/>
  <c r="G1647" i="1" s="1"/>
  <c r="H1646" i="1"/>
  <c r="C1646" i="1"/>
  <c r="G1646" i="1" s="1"/>
  <c r="H1645" i="1"/>
  <c r="G1645" i="1"/>
  <c r="C1645" i="1"/>
  <c r="C1644" i="1"/>
  <c r="H1644" i="1" s="1"/>
  <c r="C1643" i="1"/>
  <c r="G1643" i="1" s="1"/>
  <c r="H1642" i="1"/>
  <c r="C1642" i="1"/>
  <c r="G1642" i="1" s="1"/>
  <c r="H1641" i="1"/>
  <c r="G1641" i="1"/>
  <c r="C1641" i="1"/>
  <c r="C1640" i="1"/>
  <c r="H1640" i="1" s="1"/>
  <c r="C1639" i="1"/>
  <c r="G1639" i="1" s="1"/>
  <c r="H1638" i="1"/>
  <c r="C1638" i="1"/>
  <c r="G1638" i="1" s="1"/>
  <c r="H1637" i="1"/>
  <c r="G1637" i="1"/>
  <c r="C1637" i="1"/>
  <c r="C1636" i="1"/>
  <c r="H1636" i="1" s="1"/>
  <c r="C1635" i="1"/>
  <c r="G1635" i="1" s="1"/>
  <c r="H1634" i="1"/>
  <c r="C1634" i="1"/>
  <c r="G1634" i="1" s="1"/>
  <c r="H1633" i="1"/>
  <c r="G1633" i="1"/>
  <c r="C1633" i="1"/>
  <c r="C1632" i="1"/>
  <c r="H1632" i="1" s="1"/>
  <c r="C1631" i="1"/>
  <c r="G1631" i="1" s="1"/>
  <c r="H1630" i="1"/>
  <c r="C1630" i="1"/>
  <c r="G1630" i="1" s="1"/>
  <c r="H1629" i="1"/>
  <c r="G1629" i="1"/>
  <c r="C1629" i="1"/>
  <c r="C1628" i="1"/>
  <c r="H1628" i="1" s="1"/>
  <c r="C1627" i="1"/>
  <c r="G1627" i="1" s="1"/>
  <c r="H1626" i="1"/>
  <c r="C1626" i="1"/>
  <c r="G1626" i="1" s="1"/>
  <c r="H1625" i="1"/>
  <c r="G1625" i="1"/>
  <c r="C1625" i="1"/>
  <c r="C1624" i="1"/>
  <c r="H1624" i="1" s="1"/>
  <c r="C1623" i="1"/>
  <c r="G1623" i="1" s="1"/>
  <c r="H1622" i="1"/>
  <c r="C1622" i="1"/>
  <c r="G1622" i="1" s="1"/>
  <c r="C1620" i="1"/>
  <c r="H1620" i="1" s="1"/>
  <c r="C1619" i="1"/>
  <c r="G1619" i="1" s="1"/>
  <c r="H1618" i="1"/>
  <c r="C1618" i="1"/>
  <c r="G1618" i="1" s="1"/>
  <c r="H1617" i="1"/>
  <c r="G1617" i="1"/>
  <c r="C1617" i="1"/>
  <c r="C1616" i="1"/>
  <c r="H1616" i="1" s="1"/>
  <c r="C1615" i="1"/>
  <c r="G1615" i="1" s="1"/>
  <c r="H1614" i="1"/>
  <c r="C1614" i="1"/>
  <c r="G1614" i="1" s="1"/>
  <c r="C1613" i="1"/>
  <c r="H1613" i="1" s="1"/>
  <c r="C1612" i="1"/>
  <c r="H1612" i="1" s="1"/>
  <c r="C1611" i="1"/>
  <c r="G1611" i="1" s="1"/>
  <c r="H1610" i="1"/>
  <c r="C1610" i="1"/>
  <c r="G1610" i="1" s="1"/>
  <c r="H1609" i="1"/>
  <c r="G1609" i="1"/>
  <c r="C1609" i="1"/>
  <c r="C1608" i="1"/>
  <c r="H1608" i="1" s="1"/>
  <c r="C1607" i="1"/>
  <c r="G1607" i="1" s="1"/>
  <c r="C1606" i="1"/>
  <c r="G1606" i="1" s="1"/>
  <c r="C1605" i="1"/>
  <c r="H1605" i="1" s="1"/>
  <c r="C1604" i="1"/>
  <c r="H1604" i="1" s="1"/>
  <c r="C1603" i="1"/>
  <c r="G1603" i="1" s="1"/>
  <c r="C1601" i="1"/>
  <c r="H1601" i="1" s="1"/>
  <c r="C1600" i="1"/>
  <c r="H1600" i="1" s="1"/>
  <c r="C1599" i="1"/>
  <c r="G1599" i="1" s="1"/>
  <c r="H1598" i="1"/>
  <c r="C1598" i="1"/>
  <c r="G1598" i="1" s="1"/>
  <c r="H1597" i="1"/>
  <c r="G1597" i="1"/>
  <c r="C1597" i="1"/>
  <c r="C1596" i="1"/>
  <c r="H1596" i="1" s="1"/>
  <c r="C1595" i="1"/>
  <c r="G1595" i="1" s="1"/>
  <c r="C1594" i="1"/>
  <c r="G1594" i="1" s="1"/>
  <c r="C1593" i="1"/>
  <c r="H1593" i="1" s="1"/>
  <c r="C1592" i="1"/>
  <c r="H1592" i="1" s="1"/>
  <c r="C1591" i="1"/>
  <c r="G1591" i="1" s="1"/>
  <c r="H1590" i="1"/>
  <c r="C1590" i="1"/>
  <c r="G1590" i="1" s="1"/>
  <c r="H1589" i="1"/>
  <c r="G1589" i="1"/>
  <c r="C1589" i="1"/>
  <c r="C1588" i="1"/>
  <c r="H1588" i="1" s="1"/>
  <c r="C1587" i="1"/>
  <c r="G1587" i="1" s="1"/>
  <c r="C1586" i="1"/>
  <c r="G1586" i="1" s="1"/>
  <c r="C1585" i="1"/>
  <c r="G1585" i="1" s="1"/>
  <c r="C1584" i="1"/>
  <c r="H1584" i="1" s="1"/>
  <c r="H1582" i="1"/>
  <c r="C1582" i="1"/>
  <c r="D1581" i="1"/>
  <c r="C1581" i="1"/>
  <c r="G1581" i="1" s="1"/>
  <c r="H1580" i="1"/>
  <c r="G1580" i="1"/>
  <c r="I1580" i="1" s="1"/>
  <c r="D1580" i="1"/>
  <c r="C1580" i="1"/>
  <c r="J1580" i="1" s="1"/>
  <c r="D1579" i="1"/>
  <c r="C1579" i="1"/>
  <c r="G1579" i="1" s="1"/>
  <c r="H1578" i="1"/>
  <c r="G1578" i="1"/>
  <c r="I1578" i="1" s="1"/>
  <c r="D1578" i="1"/>
  <c r="C1578" i="1"/>
  <c r="J1578" i="1" s="1"/>
  <c r="H1577" i="1"/>
  <c r="G1577" i="1"/>
  <c r="D1577" i="1"/>
  <c r="C1577" i="1"/>
  <c r="D1576" i="1"/>
  <c r="C1576" i="1"/>
  <c r="G1576" i="1" s="1"/>
  <c r="H1575" i="1"/>
  <c r="G1575" i="1"/>
  <c r="I1575" i="1" s="1"/>
  <c r="D1575" i="1"/>
  <c r="C1575" i="1"/>
  <c r="J1575" i="1" s="1"/>
  <c r="D1574" i="1"/>
  <c r="C1574" i="1"/>
  <c r="H1573" i="1"/>
  <c r="G1573" i="1"/>
  <c r="I1573" i="1" s="1"/>
  <c r="D1573" i="1"/>
  <c r="C1573" i="1"/>
  <c r="J1573" i="1" s="1"/>
  <c r="H1572" i="1"/>
  <c r="G1572" i="1"/>
  <c r="D1572" i="1"/>
  <c r="C1572" i="1"/>
  <c r="H1571" i="1"/>
  <c r="G1571" i="1"/>
  <c r="D1571" i="1"/>
  <c r="C1571" i="1"/>
  <c r="J1570" i="1"/>
  <c r="D1570" i="1"/>
  <c r="C1570" i="1"/>
  <c r="H1569" i="1"/>
  <c r="G1569" i="1"/>
  <c r="D1569" i="1"/>
  <c r="C1569" i="1"/>
  <c r="J1569" i="1" s="1"/>
  <c r="J1568" i="1"/>
  <c r="D1568" i="1"/>
  <c r="C1568" i="1"/>
  <c r="H1567" i="1"/>
  <c r="G1567" i="1"/>
  <c r="D1567" i="1"/>
  <c r="C1567" i="1"/>
  <c r="J1567" i="1" s="1"/>
  <c r="J1566" i="1"/>
  <c r="D1566" i="1"/>
  <c r="C1566" i="1"/>
  <c r="H1565" i="1"/>
  <c r="G1565" i="1"/>
  <c r="D1565" i="1"/>
  <c r="C1565" i="1"/>
  <c r="J1565" i="1" s="1"/>
  <c r="J1564" i="1"/>
  <c r="D1564" i="1"/>
  <c r="C1564" i="1"/>
  <c r="D1563" i="1"/>
  <c r="C1563" i="1"/>
  <c r="H1562" i="1"/>
  <c r="G1562" i="1"/>
  <c r="D1562" i="1"/>
  <c r="C1562" i="1"/>
  <c r="J1562" i="1" s="1"/>
  <c r="D1561" i="1"/>
  <c r="J1561" i="1" s="1"/>
  <c r="C1561" i="1"/>
  <c r="H1560" i="1"/>
  <c r="G1560" i="1"/>
  <c r="D1560" i="1"/>
  <c r="C1560" i="1"/>
  <c r="J1560" i="1" s="1"/>
  <c r="D1559" i="1"/>
  <c r="J1559" i="1" s="1"/>
  <c r="C1559" i="1"/>
  <c r="H1558" i="1"/>
  <c r="G1558" i="1"/>
  <c r="D1558" i="1"/>
  <c r="C1558" i="1"/>
  <c r="J1558" i="1" s="1"/>
  <c r="D1557" i="1"/>
  <c r="J1557" i="1" s="1"/>
  <c r="C1557" i="1"/>
  <c r="D1556" i="1"/>
  <c r="C1556" i="1"/>
  <c r="D1555" i="1"/>
  <c r="C1555" i="1"/>
  <c r="H1554" i="1"/>
  <c r="G1554" i="1"/>
  <c r="D1554" i="1"/>
  <c r="C1554" i="1"/>
  <c r="J1554" i="1" s="1"/>
  <c r="D1553" i="1"/>
  <c r="J1553" i="1" s="1"/>
  <c r="C1553" i="1"/>
  <c r="H1552" i="1"/>
  <c r="G1552" i="1"/>
  <c r="D1552" i="1"/>
  <c r="C1552" i="1"/>
  <c r="J1552" i="1" s="1"/>
  <c r="D1551" i="1"/>
  <c r="J1551" i="1" s="1"/>
  <c r="C1551" i="1"/>
  <c r="H1550" i="1"/>
  <c r="G1550" i="1"/>
  <c r="D1550" i="1"/>
  <c r="C1550" i="1"/>
  <c r="J1550" i="1" s="1"/>
  <c r="J1549" i="1"/>
  <c r="D1549" i="1"/>
  <c r="C1549" i="1"/>
  <c r="H1548" i="1"/>
  <c r="G1548" i="1"/>
  <c r="D1548" i="1"/>
  <c r="C1548" i="1"/>
  <c r="J1548" i="1" s="1"/>
  <c r="J1547" i="1"/>
  <c r="D1547" i="1"/>
  <c r="C1547" i="1"/>
  <c r="G1547" i="1" s="1"/>
  <c r="J1546" i="1"/>
  <c r="D1546" i="1"/>
  <c r="H1546" i="1" s="1"/>
  <c r="C1546" i="1"/>
  <c r="D1545" i="1"/>
  <c r="C1545" i="1"/>
  <c r="J1544" i="1"/>
  <c r="D1544" i="1"/>
  <c r="H1544" i="1" s="1"/>
  <c r="C1544" i="1"/>
  <c r="D1543" i="1"/>
  <c r="C1543" i="1"/>
  <c r="J1542" i="1"/>
  <c r="D1542" i="1"/>
  <c r="H1542" i="1" s="1"/>
  <c r="C1542" i="1"/>
  <c r="D1541" i="1"/>
  <c r="C1541" i="1"/>
  <c r="D1540" i="1"/>
  <c r="C1540" i="1"/>
  <c r="G1540" i="1" s="1"/>
  <c r="C1539" i="1"/>
  <c r="C1538" i="1"/>
  <c r="H1536" i="1"/>
  <c r="D1536" i="1"/>
  <c r="C1536" i="1"/>
  <c r="G1536" i="1" s="1"/>
  <c r="D1535" i="1"/>
  <c r="H1535" i="1" s="1"/>
  <c r="C1535" i="1"/>
  <c r="D1534" i="1"/>
  <c r="C1534" i="1"/>
  <c r="G1534" i="1" s="1"/>
  <c r="D1533" i="1"/>
  <c r="C1533" i="1"/>
  <c r="H1532" i="1"/>
  <c r="D1532" i="1"/>
  <c r="C1532" i="1"/>
  <c r="G1532" i="1" s="1"/>
  <c r="D1531" i="1"/>
  <c r="H1531" i="1" s="1"/>
  <c r="C1531" i="1"/>
  <c r="D1530" i="1"/>
  <c r="C1530" i="1"/>
  <c r="G1530" i="1" s="1"/>
  <c r="D1529" i="1"/>
  <c r="C1529" i="1"/>
  <c r="H1528" i="1"/>
  <c r="D1528" i="1"/>
  <c r="C1528" i="1"/>
  <c r="G1528" i="1" s="1"/>
  <c r="D1527" i="1"/>
  <c r="H1527" i="1" s="1"/>
  <c r="C1527" i="1"/>
  <c r="D1526" i="1"/>
  <c r="C1526" i="1"/>
  <c r="G1526" i="1" s="1"/>
  <c r="D1525" i="1"/>
  <c r="H1524" i="1"/>
  <c r="D1524" i="1"/>
  <c r="C1524" i="1"/>
  <c r="G1524" i="1" s="1"/>
  <c r="D1523" i="1"/>
  <c r="H1523" i="1" s="1"/>
  <c r="C1523" i="1"/>
  <c r="D1522" i="1"/>
  <c r="C1522" i="1"/>
  <c r="G1522" i="1" s="1"/>
  <c r="D1521" i="1"/>
  <c r="C1521" i="1"/>
  <c r="H1520" i="1"/>
  <c r="D1520" i="1"/>
  <c r="C1520" i="1"/>
  <c r="G1520" i="1" s="1"/>
  <c r="D1519" i="1"/>
  <c r="H1519" i="1" s="1"/>
  <c r="C1519" i="1"/>
  <c r="D1518" i="1"/>
  <c r="C1518" i="1"/>
  <c r="G1518" i="1" s="1"/>
  <c r="D1517" i="1"/>
  <c r="C1517" i="1"/>
  <c r="H1516" i="1"/>
  <c r="D1516" i="1"/>
  <c r="C1516" i="1"/>
  <c r="G1516" i="1" s="1"/>
  <c r="D1515" i="1"/>
  <c r="H1515" i="1" s="1"/>
  <c r="C1515" i="1"/>
  <c r="D1514" i="1"/>
  <c r="C1514" i="1"/>
  <c r="G1514" i="1" s="1"/>
  <c r="D1513" i="1"/>
  <c r="C1513" i="1"/>
  <c r="H1512" i="1"/>
  <c r="D1512" i="1"/>
  <c r="C1512" i="1"/>
  <c r="G1512" i="1" s="1"/>
  <c r="D1511" i="1"/>
  <c r="H1511" i="1" s="1"/>
  <c r="C1511" i="1"/>
  <c r="D1510" i="1"/>
  <c r="D1509" i="1"/>
  <c r="C1509" i="1"/>
  <c r="H1508" i="1"/>
  <c r="D1508" i="1"/>
  <c r="C1508" i="1"/>
  <c r="G1508" i="1" s="1"/>
  <c r="D1507" i="1"/>
  <c r="H1507" i="1" s="1"/>
  <c r="C1507" i="1"/>
  <c r="D1506" i="1"/>
  <c r="C1506" i="1"/>
  <c r="G1506" i="1" s="1"/>
  <c r="D1505" i="1"/>
  <c r="C1505" i="1"/>
  <c r="H1504" i="1"/>
  <c r="D1504" i="1"/>
  <c r="C1504" i="1"/>
  <c r="G1504" i="1" s="1"/>
  <c r="H1503" i="1"/>
  <c r="D1503" i="1"/>
  <c r="C1503" i="1"/>
  <c r="G1503" i="1" s="1"/>
  <c r="H1502" i="1"/>
  <c r="D1502" i="1"/>
  <c r="C1502" i="1"/>
  <c r="G1502" i="1" s="1"/>
  <c r="H1501" i="1"/>
  <c r="D1501" i="1"/>
  <c r="C1501" i="1"/>
  <c r="G1501" i="1" s="1"/>
  <c r="D1500" i="1"/>
  <c r="H1500" i="1" s="1"/>
  <c r="C1500" i="1"/>
  <c r="H1499" i="1"/>
  <c r="D1499" i="1"/>
  <c r="C1499" i="1"/>
  <c r="G1499" i="1" s="1"/>
  <c r="H1498" i="1"/>
  <c r="D1498" i="1"/>
  <c r="C1498" i="1"/>
  <c r="G1498" i="1" s="1"/>
  <c r="H1497" i="1"/>
  <c r="D1497" i="1"/>
  <c r="C1497" i="1"/>
  <c r="G1497" i="1" s="1"/>
  <c r="H1496" i="1"/>
  <c r="D1496" i="1"/>
  <c r="C1496" i="1"/>
  <c r="G1496" i="1" s="1"/>
  <c r="H1495" i="1"/>
  <c r="D1495" i="1"/>
  <c r="C1495" i="1"/>
  <c r="G1495" i="1" s="1"/>
  <c r="H1494" i="1"/>
  <c r="D1494" i="1"/>
  <c r="C1494" i="1"/>
  <c r="G1494" i="1" s="1"/>
  <c r="H1493" i="1"/>
  <c r="D1493" i="1"/>
  <c r="C1493" i="1"/>
  <c r="G1493" i="1" s="1"/>
  <c r="H1492" i="1"/>
  <c r="D1492" i="1"/>
  <c r="C1492" i="1"/>
  <c r="G1492" i="1" s="1"/>
  <c r="H1491" i="1"/>
  <c r="D1491" i="1"/>
  <c r="C1491" i="1"/>
  <c r="G1491" i="1" s="1"/>
  <c r="H1490" i="1"/>
  <c r="D1490" i="1"/>
  <c r="C1490" i="1"/>
  <c r="G1490" i="1" s="1"/>
  <c r="H1489" i="1"/>
  <c r="D1489" i="1"/>
  <c r="C1489" i="1"/>
  <c r="G1489" i="1" s="1"/>
  <c r="H1488" i="1"/>
  <c r="D1488" i="1"/>
  <c r="C1488" i="1"/>
  <c r="G1488" i="1" s="1"/>
  <c r="H1487" i="1"/>
  <c r="D1487" i="1"/>
  <c r="C1487" i="1"/>
  <c r="G1487" i="1" s="1"/>
  <c r="H1486" i="1"/>
  <c r="D1486" i="1"/>
  <c r="C1486" i="1"/>
  <c r="G1486" i="1" s="1"/>
  <c r="D1485" i="1"/>
  <c r="H1484" i="1"/>
  <c r="D1484" i="1"/>
  <c r="C1484" i="1"/>
  <c r="G1484" i="1" s="1"/>
  <c r="H1483" i="1"/>
  <c r="D1483" i="1"/>
  <c r="C1483" i="1"/>
  <c r="G1483" i="1" s="1"/>
  <c r="H1482" i="1"/>
  <c r="D1482" i="1"/>
  <c r="C1482" i="1"/>
  <c r="G1482" i="1" s="1"/>
  <c r="H1481" i="1"/>
  <c r="D1481" i="1"/>
  <c r="C1481" i="1"/>
  <c r="G1481" i="1" s="1"/>
  <c r="H1480" i="1"/>
  <c r="D1480" i="1"/>
  <c r="C1480" i="1"/>
  <c r="G1480" i="1" s="1"/>
  <c r="H1479" i="1"/>
  <c r="D1479" i="1"/>
  <c r="G1479" i="1" s="1"/>
  <c r="C1479" i="1"/>
  <c r="H1478" i="1"/>
  <c r="D1478" i="1"/>
  <c r="G1478" i="1" s="1"/>
  <c r="C1478" i="1"/>
  <c r="H1477" i="1"/>
  <c r="D1477" i="1"/>
  <c r="G1477" i="1" s="1"/>
  <c r="C1477" i="1"/>
  <c r="H1476" i="1"/>
  <c r="D1476" i="1"/>
  <c r="G1476" i="1" s="1"/>
  <c r="C1476" i="1"/>
  <c r="H1475" i="1"/>
  <c r="D1475" i="1"/>
  <c r="G1475" i="1" s="1"/>
  <c r="C1475" i="1"/>
  <c r="H1474" i="1"/>
  <c r="D1474" i="1"/>
  <c r="G1474" i="1" s="1"/>
  <c r="C1474" i="1"/>
  <c r="H1473" i="1"/>
  <c r="D1473" i="1"/>
  <c r="G1473" i="1" s="1"/>
  <c r="C1473" i="1"/>
  <c r="H1472" i="1"/>
  <c r="D1472" i="1"/>
  <c r="G1472" i="1" s="1"/>
  <c r="C1472" i="1"/>
  <c r="H1471" i="1"/>
  <c r="D1471" i="1"/>
  <c r="G1471" i="1" s="1"/>
  <c r="C1471" i="1"/>
  <c r="H1470" i="1"/>
  <c r="D1470" i="1"/>
  <c r="G1470" i="1" s="1"/>
  <c r="C1470" i="1"/>
  <c r="H1469" i="1"/>
  <c r="D1469" i="1"/>
  <c r="G1469" i="1" s="1"/>
  <c r="C1469" i="1"/>
  <c r="H1468" i="1"/>
  <c r="D1468" i="1"/>
  <c r="G1468" i="1" s="1"/>
  <c r="C1468" i="1"/>
  <c r="H1467" i="1"/>
  <c r="D1467" i="1"/>
  <c r="G1467" i="1" s="1"/>
  <c r="C1467" i="1"/>
  <c r="H1466" i="1"/>
  <c r="D1466" i="1"/>
  <c r="G1466" i="1" s="1"/>
  <c r="C1466" i="1"/>
  <c r="H1465" i="1"/>
  <c r="D1465" i="1"/>
  <c r="G1465" i="1" s="1"/>
  <c r="C1465" i="1"/>
  <c r="H1464" i="1"/>
  <c r="D1464" i="1"/>
  <c r="G1464" i="1" s="1"/>
  <c r="C1464" i="1"/>
  <c r="H1463" i="1"/>
  <c r="D1463" i="1"/>
  <c r="G1463" i="1" s="1"/>
  <c r="C1463" i="1"/>
  <c r="H1462" i="1"/>
  <c r="D1462" i="1"/>
  <c r="G1462" i="1" s="1"/>
  <c r="C1462" i="1"/>
  <c r="H1461" i="1"/>
  <c r="D1461" i="1"/>
  <c r="G1461" i="1" s="1"/>
  <c r="C1461" i="1"/>
  <c r="H1460" i="1"/>
  <c r="D1460" i="1"/>
  <c r="G1460" i="1" s="1"/>
  <c r="C1460" i="1"/>
  <c r="H1459" i="1"/>
  <c r="D1459" i="1"/>
  <c r="G1459" i="1" s="1"/>
  <c r="C1459" i="1"/>
  <c r="H1458" i="1"/>
  <c r="D1458" i="1"/>
  <c r="G1458" i="1" s="1"/>
  <c r="C1458" i="1"/>
  <c r="D1457" i="1"/>
  <c r="G1457" i="1" s="1"/>
  <c r="C1457" i="1"/>
  <c r="H1456" i="1"/>
  <c r="D1456" i="1"/>
  <c r="G1456" i="1" s="1"/>
  <c r="C1456" i="1"/>
  <c r="D1455" i="1"/>
  <c r="G1455" i="1" s="1"/>
  <c r="C1455" i="1"/>
  <c r="H1454" i="1"/>
  <c r="D1454" i="1"/>
  <c r="G1454" i="1" s="1"/>
  <c r="C1454" i="1"/>
  <c r="D1453" i="1"/>
  <c r="G1453" i="1" s="1"/>
  <c r="C1453" i="1"/>
  <c r="H1452" i="1"/>
  <c r="D1452" i="1"/>
  <c r="G1452" i="1" s="1"/>
  <c r="C1452" i="1"/>
  <c r="D1451" i="1"/>
  <c r="G1451" i="1" s="1"/>
  <c r="C1451" i="1"/>
  <c r="H1450" i="1"/>
  <c r="D1450" i="1"/>
  <c r="G1450" i="1" s="1"/>
  <c r="C1450" i="1"/>
  <c r="D1449" i="1"/>
  <c r="G1449" i="1" s="1"/>
  <c r="C1449" i="1"/>
  <c r="H1448" i="1"/>
  <c r="D1448" i="1"/>
  <c r="G1448" i="1" s="1"/>
  <c r="C1448" i="1"/>
  <c r="D1447" i="1"/>
  <c r="G1447" i="1" s="1"/>
  <c r="C1447" i="1"/>
  <c r="H1446" i="1"/>
  <c r="D1446" i="1"/>
  <c r="G1446" i="1" s="1"/>
  <c r="C1446" i="1"/>
  <c r="D1445" i="1"/>
  <c r="G1445" i="1" s="1"/>
  <c r="C1445" i="1"/>
  <c r="H1444" i="1"/>
  <c r="D1444" i="1"/>
  <c r="G1444" i="1" s="1"/>
  <c r="C1444" i="1"/>
  <c r="D1443" i="1"/>
  <c r="G1443" i="1" s="1"/>
  <c r="C1443" i="1"/>
  <c r="H1442" i="1"/>
  <c r="D1442" i="1"/>
  <c r="G1442" i="1" s="1"/>
  <c r="C1442" i="1"/>
  <c r="D1441" i="1"/>
  <c r="G1441" i="1" s="1"/>
  <c r="C1441" i="1"/>
  <c r="H1440" i="1"/>
  <c r="D1440" i="1"/>
  <c r="G1440" i="1" s="1"/>
  <c r="C1440" i="1"/>
  <c r="D1439" i="1"/>
  <c r="G1439" i="1" s="1"/>
  <c r="C1439" i="1"/>
  <c r="H1438" i="1"/>
  <c r="D1438" i="1"/>
  <c r="G1438" i="1" s="1"/>
  <c r="C1438" i="1"/>
  <c r="D1437" i="1"/>
  <c r="G1437" i="1" s="1"/>
  <c r="C1437" i="1"/>
  <c r="H1436" i="1"/>
  <c r="D1436" i="1"/>
  <c r="G1436" i="1" s="1"/>
  <c r="C1436" i="1"/>
  <c r="D1435" i="1"/>
  <c r="G1435" i="1" s="1"/>
  <c r="C1435" i="1"/>
  <c r="H1434" i="1"/>
  <c r="D1434" i="1"/>
  <c r="G1434" i="1" s="1"/>
  <c r="C1434" i="1"/>
  <c r="D1433" i="1"/>
  <c r="G1433" i="1" s="1"/>
  <c r="C1433" i="1"/>
  <c r="H1432" i="1"/>
  <c r="D1432" i="1"/>
  <c r="G1432" i="1" s="1"/>
  <c r="C1432" i="1"/>
  <c r="D1431" i="1"/>
  <c r="D1430" i="1"/>
  <c r="G1430" i="1" s="1"/>
  <c r="C1430" i="1"/>
  <c r="H1429" i="1"/>
  <c r="D1429" i="1"/>
  <c r="G1429" i="1" s="1"/>
  <c r="C1429" i="1"/>
  <c r="D1428" i="1"/>
  <c r="G1428" i="1" s="1"/>
  <c r="C1428" i="1"/>
  <c r="H1427" i="1"/>
  <c r="D1427" i="1"/>
  <c r="G1427" i="1" s="1"/>
  <c r="C1427" i="1"/>
  <c r="D1426" i="1"/>
  <c r="G1426" i="1" s="1"/>
  <c r="C1426" i="1"/>
  <c r="H1425" i="1"/>
  <c r="D1425" i="1"/>
  <c r="G1425" i="1" s="1"/>
  <c r="C1425" i="1"/>
  <c r="D1424" i="1"/>
  <c r="G1424" i="1" s="1"/>
  <c r="C1424" i="1"/>
  <c r="H1423" i="1"/>
  <c r="D1423" i="1"/>
  <c r="G1423" i="1" s="1"/>
  <c r="C1423" i="1"/>
  <c r="D1422" i="1"/>
  <c r="G1422" i="1" s="1"/>
  <c r="C1422" i="1"/>
  <c r="H1421" i="1"/>
  <c r="D1421" i="1"/>
  <c r="G1421" i="1" s="1"/>
  <c r="C1421" i="1"/>
  <c r="D1420" i="1"/>
  <c r="G1420" i="1" s="1"/>
  <c r="C1420" i="1"/>
  <c r="H1419" i="1"/>
  <c r="D1419" i="1"/>
  <c r="G1419" i="1" s="1"/>
  <c r="C1419" i="1"/>
  <c r="D1418" i="1"/>
  <c r="G1418" i="1" s="1"/>
  <c r="C1418" i="1"/>
  <c r="H1417" i="1"/>
  <c r="D1417" i="1"/>
  <c r="G1417" i="1" s="1"/>
  <c r="C1417" i="1"/>
  <c r="D1416" i="1"/>
  <c r="G1416" i="1" s="1"/>
  <c r="C1416" i="1"/>
  <c r="H1415" i="1"/>
  <c r="D1415" i="1"/>
  <c r="G1415" i="1" s="1"/>
  <c r="C1415" i="1"/>
  <c r="D1414" i="1"/>
  <c r="G1414" i="1" s="1"/>
  <c r="C1414" i="1"/>
  <c r="H1413" i="1"/>
  <c r="D1413" i="1"/>
  <c r="G1413" i="1" s="1"/>
  <c r="C1413" i="1"/>
  <c r="D1412" i="1"/>
  <c r="G1412" i="1" s="1"/>
  <c r="C1412" i="1"/>
  <c r="H1411" i="1"/>
  <c r="D1411" i="1"/>
  <c r="G1411" i="1" s="1"/>
  <c r="C1411" i="1"/>
  <c r="D1410" i="1"/>
  <c r="G1410" i="1" s="1"/>
  <c r="C1410" i="1"/>
  <c r="H1409" i="1"/>
  <c r="D1409" i="1"/>
  <c r="G1409" i="1" s="1"/>
  <c r="C1409" i="1"/>
  <c r="D1408" i="1"/>
  <c r="G1408" i="1" s="1"/>
  <c r="C1408" i="1"/>
  <c r="H1407" i="1"/>
  <c r="D1407" i="1"/>
  <c r="G1407" i="1" s="1"/>
  <c r="C1407" i="1"/>
  <c r="D1406" i="1"/>
  <c r="G1406" i="1" s="1"/>
  <c r="C1406" i="1"/>
  <c r="H1405" i="1"/>
  <c r="D1405" i="1"/>
  <c r="G1405" i="1" s="1"/>
  <c r="C1405" i="1"/>
  <c r="D1404" i="1"/>
  <c r="G1404" i="1" s="1"/>
  <c r="C1404" i="1"/>
  <c r="H1403" i="1"/>
  <c r="D1403" i="1"/>
  <c r="G1403" i="1" s="1"/>
  <c r="C1403" i="1"/>
  <c r="D1402" i="1"/>
  <c r="G1402" i="1" s="1"/>
  <c r="C1402" i="1"/>
  <c r="D1401" i="1"/>
  <c r="D1400" i="1"/>
  <c r="C1400" i="1"/>
  <c r="H1400" i="1" s="1"/>
  <c r="D1399" i="1"/>
  <c r="G1399" i="1" s="1"/>
  <c r="C1399" i="1"/>
  <c r="H1398" i="1"/>
  <c r="D1398" i="1"/>
  <c r="G1398" i="1" s="1"/>
  <c r="C1398" i="1"/>
  <c r="D1397" i="1"/>
  <c r="G1397" i="1" s="1"/>
  <c r="C1397" i="1"/>
  <c r="D1396" i="1"/>
  <c r="G1396" i="1" s="1"/>
  <c r="C1396" i="1"/>
  <c r="D1395" i="1"/>
  <c r="C1395" i="1"/>
  <c r="D1394" i="1"/>
  <c r="C1394" i="1"/>
  <c r="D1393" i="1"/>
  <c r="G1393" i="1" s="1"/>
  <c r="C1393" i="1"/>
  <c r="D1392" i="1"/>
  <c r="C1392" i="1"/>
  <c r="H1392" i="1" s="1"/>
  <c r="D1391" i="1"/>
  <c r="G1391" i="1" s="1"/>
  <c r="C1391" i="1"/>
  <c r="D1390" i="1"/>
  <c r="C1390" i="1"/>
  <c r="D1389" i="1"/>
  <c r="C1389" i="1"/>
  <c r="D1388" i="1"/>
  <c r="C1388" i="1"/>
  <c r="D1387" i="1"/>
  <c r="C1387" i="1"/>
  <c r="D1386" i="1"/>
  <c r="C1386" i="1"/>
  <c r="D1385" i="1"/>
  <c r="C1385" i="1"/>
  <c r="D1384" i="1"/>
  <c r="C1384" i="1"/>
  <c r="D1383" i="1"/>
  <c r="G1383" i="1" s="1"/>
  <c r="C1383" i="1"/>
  <c r="H1382" i="1"/>
  <c r="D1382" i="1"/>
  <c r="G1382" i="1" s="1"/>
  <c r="C1382" i="1"/>
  <c r="D1381" i="1"/>
  <c r="G1381" i="1" s="1"/>
  <c r="C1381" i="1"/>
  <c r="H1380" i="1"/>
  <c r="D1380" i="1"/>
  <c r="G1380" i="1" s="1"/>
  <c r="C1380" i="1"/>
  <c r="D1379" i="1"/>
  <c r="G1379" i="1" s="1"/>
  <c r="C1379" i="1"/>
  <c r="H1378" i="1"/>
  <c r="D1378" i="1"/>
  <c r="G1378" i="1" s="1"/>
  <c r="C1378" i="1"/>
  <c r="D1377" i="1"/>
  <c r="G1377" i="1" s="1"/>
  <c r="C1377" i="1"/>
  <c r="H1376" i="1"/>
  <c r="D1376" i="1"/>
  <c r="G1376" i="1" s="1"/>
  <c r="C1376" i="1"/>
  <c r="D1375" i="1"/>
  <c r="G1375" i="1" s="1"/>
  <c r="C1375" i="1"/>
  <c r="D1374" i="1"/>
  <c r="H1374" i="1" s="1"/>
  <c r="C1374" i="1"/>
  <c r="D1373" i="1"/>
  <c r="H1373" i="1" s="1"/>
  <c r="C1373" i="1"/>
  <c r="D1372" i="1"/>
  <c r="H1372" i="1" s="1"/>
  <c r="C1372" i="1"/>
  <c r="D1371" i="1"/>
  <c r="H1371" i="1" s="1"/>
  <c r="C1371" i="1"/>
  <c r="D1370" i="1"/>
  <c r="H1370" i="1" s="1"/>
  <c r="C1370" i="1"/>
  <c r="D1369" i="1"/>
  <c r="H1369" i="1" s="1"/>
  <c r="C1369" i="1"/>
  <c r="D1368" i="1"/>
  <c r="H1368" i="1" s="1"/>
  <c r="C1368" i="1"/>
  <c r="D1367" i="1"/>
  <c r="H1367" i="1" s="1"/>
  <c r="C1367" i="1"/>
  <c r="D1366" i="1"/>
  <c r="H1366" i="1" s="1"/>
  <c r="C1366" i="1"/>
  <c r="D1365" i="1"/>
  <c r="H1365" i="1" s="1"/>
  <c r="C1365" i="1"/>
  <c r="D1364" i="1"/>
  <c r="H1364" i="1" s="1"/>
  <c r="C1364" i="1"/>
  <c r="D1363" i="1"/>
  <c r="H1363" i="1" s="1"/>
  <c r="C1363" i="1"/>
  <c r="D1362" i="1"/>
  <c r="H1362" i="1" s="1"/>
  <c r="C1362" i="1"/>
  <c r="D1361" i="1"/>
  <c r="H1361" i="1" s="1"/>
  <c r="C1361" i="1"/>
  <c r="D1360" i="1"/>
  <c r="H1360" i="1" s="1"/>
  <c r="C1360" i="1"/>
  <c r="D1359" i="1"/>
  <c r="H1359" i="1" s="1"/>
  <c r="C1359" i="1"/>
  <c r="D1358" i="1"/>
  <c r="H1358" i="1" s="1"/>
  <c r="C1358" i="1"/>
  <c r="D1357" i="1"/>
  <c r="H1357" i="1" s="1"/>
  <c r="C1357" i="1"/>
  <c r="D1356" i="1"/>
  <c r="H1356" i="1" s="1"/>
  <c r="C1356" i="1"/>
  <c r="D1355" i="1"/>
  <c r="H1355" i="1" s="1"/>
  <c r="C1355" i="1"/>
  <c r="D1354" i="1"/>
  <c r="H1354" i="1" s="1"/>
  <c r="C1354" i="1"/>
  <c r="D1353" i="1"/>
  <c r="H1353" i="1" s="1"/>
  <c r="C1353" i="1"/>
  <c r="D1352" i="1"/>
  <c r="H1352" i="1" s="1"/>
  <c r="C1352" i="1"/>
  <c r="D1351" i="1"/>
  <c r="H1351" i="1" s="1"/>
  <c r="C1351" i="1"/>
  <c r="D1350" i="1"/>
  <c r="H1350" i="1" s="1"/>
  <c r="C1350" i="1"/>
  <c r="D1349" i="1"/>
  <c r="H1349" i="1" s="1"/>
  <c r="C1349" i="1"/>
  <c r="D1348" i="1"/>
  <c r="H1348" i="1" s="1"/>
  <c r="C1348" i="1"/>
  <c r="D1347" i="1"/>
  <c r="H1347" i="1" s="1"/>
  <c r="C1347" i="1"/>
  <c r="D1346" i="1"/>
  <c r="H1346" i="1" s="1"/>
  <c r="C1346" i="1"/>
  <c r="D1345" i="1"/>
  <c r="H1345" i="1" s="1"/>
  <c r="C1345" i="1"/>
  <c r="D1344" i="1"/>
  <c r="H1344" i="1" s="1"/>
  <c r="C1344" i="1"/>
  <c r="D1343" i="1"/>
  <c r="H1343" i="1" s="1"/>
  <c r="C1343" i="1"/>
  <c r="D1342" i="1"/>
  <c r="G1342" i="1" s="1"/>
  <c r="C1342" i="1"/>
  <c r="H1341" i="1"/>
  <c r="D1341" i="1"/>
  <c r="G1341" i="1" s="1"/>
  <c r="C1341" i="1"/>
  <c r="D1340" i="1"/>
  <c r="G1340" i="1" s="1"/>
  <c r="C1340" i="1"/>
  <c r="H1339" i="1"/>
  <c r="D1339" i="1"/>
  <c r="G1339" i="1" s="1"/>
  <c r="C1339" i="1"/>
  <c r="D1338" i="1"/>
  <c r="G1338" i="1" s="1"/>
  <c r="C1338" i="1"/>
  <c r="H1337" i="1"/>
  <c r="D1337" i="1"/>
  <c r="G1337" i="1" s="1"/>
  <c r="C1337" i="1"/>
  <c r="H1336" i="1"/>
  <c r="D1336" i="1"/>
  <c r="G1336" i="1" s="1"/>
  <c r="C1336" i="1"/>
  <c r="H1335" i="1"/>
  <c r="D1335" i="1"/>
  <c r="G1335" i="1" s="1"/>
  <c r="C1335" i="1"/>
  <c r="H1334" i="1"/>
  <c r="D1334" i="1"/>
  <c r="G1334" i="1" s="1"/>
  <c r="C1334" i="1"/>
  <c r="H1333" i="1"/>
  <c r="D1333" i="1"/>
  <c r="G1333" i="1" s="1"/>
  <c r="C1333" i="1"/>
  <c r="H1332" i="1"/>
  <c r="D1332" i="1"/>
  <c r="G1332" i="1" s="1"/>
  <c r="C1332" i="1"/>
  <c r="H1331" i="1"/>
  <c r="D1331" i="1"/>
  <c r="G1331" i="1" s="1"/>
  <c r="C1331" i="1"/>
  <c r="H1330" i="1"/>
  <c r="D1330" i="1"/>
  <c r="G1330" i="1" s="1"/>
  <c r="C1330" i="1"/>
  <c r="H1329" i="1"/>
  <c r="D1329" i="1"/>
  <c r="G1329" i="1" s="1"/>
  <c r="C1329" i="1"/>
  <c r="H1328" i="1"/>
  <c r="D1328" i="1"/>
  <c r="G1328" i="1" s="1"/>
  <c r="C1328" i="1"/>
  <c r="H1327" i="1"/>
  <c r="D1327" i="1"/>
  <c r="G1327" i="1" s="1"/>
  <c r="C1327" i="1"/>
  <c r="H1326" i="1"/>
  <c r="D1326" i="1"/>
  <c r="G1326" i="1" s="1"/>
  <c r="C1326" i="1"/>
  <c r="H1325" i="1"/>
  <c r="D1325" i="1"/>
  <c r="G1325" i="1" s="1"/>
  <c r="C1325" i="1"/>
  <c r="H1324" i="1"/>
  <c r="D1324" i="1"/>
  <c r="G1324" i="1" s="1"/>
  <c r="C1324" i="1"/>
  <c r="H1323" i="1"/>
  <c r="D1323" i="1"/>
  <c r="G1323" i="1" s="1"/>
  <c r="C1323" i="1"/>
  <c r="H1322" i="1"/>
  <c r="D1322" i="1"/>
  <c r="G1322" i="1" s="1"/>
  <c r="C1322" i="1"/>
  <c r="H1321" i="1"/>
  <c r="D1321" i="1"/>
  <c r="G1321" i="1" s="1"/>
  <c r="C1321" i="1"/>
  <c r="H1320" i="1"/>
  <c r="D1320" i="1"/>
  <c r="G1320" i="1" s="1"/>
  <c r="C1320" i="1"/>
  <c r="H1319" i="1"/>
  <c r="D1319" i="1"/>
  <c r="G1319" i="1" s="1"/>
  <c r="C1319" i="1"/>
  <c r="H1318" i="1"/>
  <c r="D1318" i="1"/>
  <c r="G1318" i="1" s="1"/>
  <c r="C1318" i="1"/>
  <c r="H1317" i="1"/>
  <c r="D1317" i="1"/>
  <c r="G1317" i="1" s="1"/>
  <c r="C1317" i="1"/>
  <c r="H1316" i="1"/>
  <c r="D1316" i="1"/>
  <c r="G1316" i="1" s="1"/>
  <c r="C1316" i="1"/>
  <c r="H1315" i="1"/>
  <c r="D1315" i="1"/>
  <c r="G1315" i="1" s="1"/>
  <c r="C1315" i="1"/>
  <c r="H1314" i="1"/>
  <c r="D1314" i="1"/>
  <c r="G1314" i="1" s="1"/>
  <c r="C1314" i="1"/>
  <c r="H1313" i="1"/>
  <c r="D1313" i="1"/>
  <c r="G1313" i="1" s="1"/>
  <c r="C1313" i="1"/>
  <c r="H1312" i="1"/>
  <c r="D1312" i="1"/>
  <c r="G1312" i="1" s="1"/>
  <c r="C1312" i="1"/>
  <c r="D1311" i="1"/>
  <c r="G1311" i="1" s="1"/>
  <c r="C1311" i="1"/>
  <c r="H1310" i="1"/>
  <c r="D1310" i="1"/>
  <c r="G1310" i="1" s="1"/>
  <c r="C1310" i="1"/>
  <c r="H1309" i="1"/>
  <c r="D1309" i="1"/>
  <c r="G1309" i="1" s="1"/>
  <c r="C1309" i="1"/>
  <c r="H1308" i="1"/>
  <c r="D1308" i="1"/>
  <c r="G1308" i="1" s="1"/>
  <c r="C1308" i="1"/>
  <c r="H1307" i="1"/>
  <c r="D1307" i="1"/>
  <c r="G1307" i="1" s="1"/>
  <c r="C1307" i="1"/>
  <c r="D1306" i="1"/>
  <c r="G1306" i="1" s="1"/>
  <c r="C1306" i="1"/>
  <c r="D1305" i="1"/>
  <c r="G1305" i="1" s="1"/>
  <c r="C1305" i="1"/>
  <c r="H1304" i="1"/>
  <c r="D1304" i="1"/>
  <c r="G1304" i="1" s="1"/>
  <c r="C1304" i="1"/>
  <c r="H1303" i="1"/>
  <c r="D1303" i="1"/>
  <c r="G1303" i="1" s="1"/>
  <c r="C1303" i="1"/>
  <c r="H1302" i="1"/>
  <c r="D1302" i="1"/>
  <c r="G1302" i="1" s="1"/>
  <c r="C1302" i="1"/>
  <c r="H1301" i="1"/>
  <c r="D1301" i="1"/>
  <c r="G1301" i="1" s="1"/>
  <c r="C1301" i="1"/>
  <c r="D1300" i="1"/>
  <c r="G1300" i="1" s="1"/>
  <c r="C1300" i="1"/>
  <c r="H1299" i="1"/>
  <c r="D1299" i="1"/>
  <c r="G1299" i="1" s="1"/>
  <c r="C1299" i="1"/>
  <c r="H1298" i="1"/>
  <c r="D1298" i="1"/>
  <c r="G1298" i="1" s="1"/>
  <c r="C1298" i="1"/>
  <c r="H1297" i="1"/>
  <c r="D1297" i="1"/>
  <c r="G1297" i="1" s="1"/>
  <c r="C1297" i="1"/>
  <c r="H1296" i="1"/>
  <c r="D1296" i="1"/>
  <c r="G1296" i="1" s="1"/>
  <c r="C1296" i="1"/>
  <c r="H1295" i="1"/>
  <c r="D1295" i="1"/>
  <c r="G1295" i="1" s="1"/>
  <c r="C1295" i="1"/>
  <c r="D1294" i="1"/>
  <c r="C1294" i="1"/>
  <c r="D1293" i="1"/>
  <c r="C1293" i="1"/>
  <c r="D1292" i="1"/>
  <c r="C1292" i="1"/>
  <c r="H1292" i="1" s="1"/>
  <c r="D1291" i="1"/>
  <c r="C1291" i="1"/>
  <c r="H1290" i="1"/>
  <c r="D1290" i="1"/>
  <c r="G1290" i="1" s="1"/>
  <c r="C1290" i="1"/>
  <c r="H1289" i="1"/>
  <c r="D1289" i="1"/>
  <c r="G1289" i="1" s="1"/>
  <c r="C1289" i="1"/>
  <c r="H1288" i="1"/>
  <c r="D1288" i="1"/>
  <c r="G1288" i="1" s="1"/>
  <c r="C1288" i="1"/>
  <c r="H1287" i="1"/>
  <c r="D1287" i="1"/>
  <c r="G1287" i="1" s="1"/>
  <c r="C1287" i="1"/>
  <c r="H1286" i="1"/>
  <c r="D1286" i="1"/>
  <c r="G1286" i="1" s="1"/>
  <c r="C1286" i="1"/>
  <c r="H1285" i="1"/>
  <c r="D1285" i="1"/>
  <c r="G1285" i="1" s="1"/>
  <c r="C1285" i="1"/>
  <c r="H1284" i="1"/>
  <c r="D1284" i="1"/>
  <c r="G1284" i="1" s="1"/>
  <c r="C1284" i="1"/>
  <c r="H1283" i="1"/>
  <c r="D1283" i="1"/>
  <c r="G1283" i="1" s="1"/>
  <c r="C1283" i="1"/>
  <c r="H1282" i="1"/>
  <c r="D1282" i="1"/>
  <c r="G1282" i="1" s="1"/>
  <c r="C1282" i="1"/>
  <c r="H1281" i="1"/>
  <c r="D1281" i="1"/>
  <c r="G1281" i="1" s="1"/>
  <c r="C1281" i="1"/>
  <c r="H1280" i="1"/>
  <c r="D1280" i="1"/>
  <c r="G1280" i="1" s="1"/>
  <c r="C1280" i="1"/>
  <c r="H1279" i="1"/>
  <c r="D1279" i="1"/>
  <c r="G1279" i="1" s="1"/>
  <c r="C1279" i="1"/>
  <c r="D1278" i="1"/>
  <c r="C1278" i="1"/>
  <c r="H1277" i="1"/>
  <c r="D1277" i="1"/>
  <c r="G1277" i="1" s="1"/>
  <c r="C1277" i="1"/>
  <c r="H1276" i="1"/>
  <c r="D1276" i="1"/>
  <c r="G1276" i="1" s="1"/>
  <c r="C1276" i="1"/>
  <c r="H1275" i="1"/>
  <c r="D1275" i="1"/>
  <c r="G1275" i="1" s="1"/>
  <c r="C1275" i="1"/>
  <c r="H1274" i="1"/>
  <c r="D1274" i="1"/>
  <c r="G1274" i="1" s="1"/>
  <c r="C1274" i="1"/>
  <c r="H1273" i="1"/>
  <c r="D1273" i="1"/>
  <c r="G1273" i="1" s="1"/>
  <c r="C1273" i="1"/>
  <c r="H1272" i="1"/>
  <c r="D1272" i="1"/>
  <c r="G1272" i="1" s="1"/>
  <c r="C1272" i="1"/>
  <c r="H1271" i="1"/>
  <c r="D1271" i="1"/>
  <c r="G1271" i="1" s="1"/>
  <c r="C1271" i="1"/>
  <c r="H1270" i="1"/>
  <c r="D1270" i="1"/>
  <c r="G1270" i="1" s="1"/>
  <c r="C1270" i="1"/>
  <c r="H1269" i="1"/>
  <c r="D1269" i="1"/>
  <c r="G1269" i="1" s="1"/>
  <c r="C1269" i="1"/>
  <c r="H1268" i="1"/>
  <c r="D1268" i="1"/>
  <c r="G1268" i="1" s="1"/>
  <c r="C1268" i="1"/>
  <c r="H1267" i="1"/>
  <c r="D1267" i="1"/>
  <c r="G1267" i="1" s="1"/>
  <c r="C1267" i="1"/>
  <c r="D1266" i="1"/>
  <c r="G1266" i="1" s="1"/>
  <c r="C1266" i="1"/>
  <c r="H1265" i="1"/>
  <c r="D1265" i="1"/>
  <c r="G1265" i="1" s="1"/>
  <c r="C1265" i="1"/>
  <c r="D1264" i="1"/>
  <c r="G1264" i="1" s="1"/>
  <c r="C1264" i="1"/>
  <c r="D1263" i="1"/>
  <c r="G1263" i="1" s="1"/>
  <c r="C1263" i="1"/>
  <c r="H1262" i="1"/>
  <c r="D1262" i="1"/>
  <c r="G1262" i="1" s="1"/>
  <c r="C1262" i="1"/>
  <c r="D1261" i="1"/>
  <c r="G1261" i="1" s="1"/>
  <c r="C1261" i="1"/>
  <c r="D1260" i="1"/>
  <c r="G1260" i="1" s="1"/>
  <c r="C1260" i="1"/>
  <c r="H1258" i="1"/>
  <c r="D1258" i="1"/>
  <c r="G1258" i="1" s="1"/>
  <c r="C1258" i="1"/>
  <c r="H1257" i="1"/>
  <c r="D1257" i="1"/>
  <c r="G1257" i="1" s="1"/>
  <c r="C1257" i="1"/>
  <c r="D1256" i="1"/>
  <c r="G1256" i="1" s="1"/>
  <c r="C1256" i="1"/>
  <c r="H1254" i="1"/>
  <c r="D1254" i="1"/>
  <c r="G1254" i="1" s="1"/>
  <c r="C1254" i="1"/>
  <c r="H1253" i="1"/>
  <c r="D1253" i="1"/>
  <c r="G1253" i="1" s="1"/>
  <c r="C1253" i="1"/>
  <c r="H1252" i="1"/>
  <c r="D1252" i="1"/>
  <c r="G1252" i="1" s="1"/>
  <c r="C1252" i="1"/>
  <c r="H1251" i="1"/>
  <c r="D1251" i="1"/>
  <c r="G1251" i="1" s="1"/>
  <c r="C1251" i="1"/>
  <c r="H1250" i="1"/>
  <c r="D1250" i="1"/>
  <c r="G1250" i="1" s="1"/>
  <c r="C1250" i="1"/>
  <c r="H1249" i="1"/>
  <c r="D1249" i="1"/>
  <c r="G1249" i="1" s="1"/>
  <c r="C1249" i="1"/>
  <c r="H1248" i="1"/>
  <c r="D1248" i="1"/>
  <c r="G1248" i="1" s="1"/>
  <c r="C1248" i="1"/>
  <c r="H1247" i="1"/>
  <c r="D1247" i="1"/>
  <c r="G1247" i="1" s="1"/>
  <c r="C1247" i="1"/>
  <c r="H1246" i="1"/>
  <c r="D1246" i="1"/>
  <c r="G1246" i="1" s="1"/>
  <c r="C1246" i="1"/>
  <c r="H1245" i="1"/>
  <c r="D1245" i="1"/>
  <c r="G1245" i="1" s="1"/>
  <c r="C1245" i="1"/>
  <c r="H1244" i="1"/>
  <c r="D1244" i="1"/>
  <c r="G1244" i="1" s="1"/>
  <c r="C1244" i="1"/>
  <c r="H1243" i="1"/>
  <c r="D1243" i="1"/>
  <c r="G1243" i="1" s="1"/>
  <c r="C1243" i="1"/>
  <c r="H1242" i="1"/>
  <c r="D1242" i="1"/>
  <c r="G1242" i="1" s="1"/>
  <c r="C1242" i="1"/>
  <c r="H1241" i="1"/>
  <c r="D1241" i="1"/>
  <c r="G1241" i="1" s="1"/>
  <c r="C1241" i="1"/>
  <c r="H1240" i="1"/>
  <c r="D1240" i="1"/>
  <c r="G1240" i="1" s="1"/>
  <c r="C1240" i="1"/>
  <c r="H1239" i="1"/>
  <c r="D1239" i="1"/>
  <c r="G1239" i="1" s="1"/>
  <c r="C1239" i="1"/>
  <c r="H1238" i="1"/>
  <c r="D1238" i="1"/>
  <c r="G1238" i="1" s="1"/>
  <c r="C1238" i="1"/>
  <c r="H1237" i="1"/>
  <c r="D1237" i="1"/>
  <c r="G1237" i="1" s="1"/>
  <c r="C1237" i="1"/>
  <c r="H1236" i="1"/>
  <c r="D1236" i="1"/>
  <c r="G1236" i="1" s="1"/>
  <c r="C1236" i="1"/>
  <c r="H1235" i="1"/>
  <c r="D1235" i="1"/>
  <c r="G1235" i="1" s="1"/>
  <c r="C1235" i="1"/>
  <c r="H1234" i="1"/>
  <c r="D1234" i="1"/>
  <c r="G1234" i="1" s="1"/>
  <c r="C1234" i="1"/>
  <c r="H1233" i="1"/>
  <c r="D1233" i="1"/>
  <c r="G1233" i="1" s="1"/>
  <c r="C1233" i="1"/>
  <c r="H1232" i="1"/>
  <c r="D1232" i="1"/>
  <c r="G1232" i="1" s="1"/>
  <c r="C1232" i="1"/>
  <c r="H1231" i="1"/>
  <c r="D1231" i="1"/>
  <c r="G1231" i="1" s="1"/>
  <c r="C1231" i="1"/>
  <c r="H1230" i="1"/>
  <c r="D1230" i="1"/>
  <c r="G1230" i="1" s="1"/>
  <c r="C1230" i="1"/>
  <c r="H1229" i="1"/>
  <c r="D1229" i="1"/>
  <c r="G1229" i="1" s="1"/>
  <c r="C1229" i="1"/>
  <c r="H1228" i="1"/>
  <c r="D1228" i="1"/>
  <c r="G1228" i="1" s="1"/>
  <c r="C1228" i="1"/>
  <c r="H1227" i="1"/>
  <c r="D1227" i="1"/>
  <c r="G1227" i="1" s="1"/>
  <c r="C1227" i="1"/>
  <c r="H1226" i="1"/>
  <c r="D1226" i="1"/>
  <c r="G1226" i="1" s="1"/>
  <c r="C1226" i="1"/>
  <c r="H1225" i="1"/>
  <c r="D1225" i="1"/>
  <c r="G1225" i="1" s="1"/>
  <c r="C1225" i="1"/>
  <c r="H1224" i="1"/>
  <c r="D1224" i="1"/>
  <c r="G1224" i="1" s="1"/>
  <c r="C1224" i="1"/>
  <c r="D1223" i="1"/>
  <c r="H1222" i="1"/>
  <c r="D1222" i="1"/>
  <c r="G1222" i="1" s="1"/>
  <c r="C1222" i="1"/>
  <c r="H1221" i="1"/>
  <c r="D1221" i="1"/>
  <c r="G1221" i="1" s="1"/>
  <c r="C1221" i="1"/>
  <c r="H1220" i="1"/>
  <c r="D1220" i="1"/>
  <c r="G1220" i="1" s="1"/>
  <c r="C1220" i="1"/>
  <c r="H1219" i="1"/>
  <c r="D1219" i="1"/>
  <c r="G1219" i="1" s="1"/>
  <c r="C1219" i="1"/>
  <c r="H1218" i="1"/>
  <c r="D1218" i="1"/>
  <c r="G1218" i="1" s="1"/>
  <c r="C1218" i="1"/>
  <c r="H1217" i="1"/>
  <c r="D1217" i="1"/>
  <c r="G1217" i="1" s="1"/>
  <c r="C1217" i="1"/>
  <c r="H1216" i="1"/>
  <c r="D1216" i="1"/>
  <c r="G1216" i="1" s="1"/>
  <c r="C1216" i="1"/>
  <c r="H1215" i="1"/>
  <c r="D1215" i="1"/>
  <c r="G1215" i="1" s="1"/>
  <c r="C1215" i="1"/>
  <c r="H1214" i="1"/>
  <c r="D1214" i="1"/>
  <c r="G1214" i="1" s="1"/>
  <c r="C1214" i="1"/>
  <c r="H1213" i="1"/>
  <c r="D1213" i="1"/>
  <c r="G1213" i="1" s="1"/>
  <c r="C1213" i="1"/>
  <c r="H1212" i="1"/>
  <c r="D1212" i="1"/>
  <c r="G1212" i="1" s="1"/>
  <c r="C1212" i="1"/>
  <c r="H1211" i="1"/>
  <c r="D1211" i="1"/>
  <c r="G1211" i="1" s="1"/>
  <c r="C1211" i="1"/>
  <c r="H1210" i="1"/>
  <c r="D1210" i="1"/>
  <c r="G1210" i="1" s="1"/>
  <c r="C1210" i="1"/>
  <c r="H1209" i="1"/>
  <c r="D1209" i="1"/>
  <c r="G1209" i="1" s="1"/>
  <c r="C1209" i="1"/>
  <c r="H1208" i="1"/>
  <c r="D1208" i="1"/>
  <c r="G1208" i="1" s="1"/>
  <c r="C1208" i="1"/>
  <c r="H1207" i="1"/>
  <c r="D1207" i="1"/>
  <c r="G1207" i="1" s="1"/>
  <c r="C1207" i="1"/>
  <c r="H1206" i="1"/>
  <c r="D1206" i="1"/>
  <c r="G1206" i="1" s="1"/>
  <c r="C1206" i="1"/>
  <c r="H1205" i="1"/>
  <c r="D1205" i="1"/>
  <c r="G1205" i="1" s="1"/>
  <c r="C1205" i="1"/>
  <c r="H1204" i="1"/>
  <c r="D1204" i="1"/>
  <c r="G1204" i="1" s="1"/>
  <c r="C1204" i="1"/>
  <c r="D1203" i="1"/>
  <c r="G1203" i="1" s="1"/>
  <c r="C1203" i="1"/>
  <c r="H1202" i="1"/>
  <c r="D1202" i="1"/>
  <c r="G1202" i="1" s="1"/>
  <c r="C1202" i="1"/>
  <c r="D1201" i="1"/>
  <c r="G1201" i="1" s="1"/>
  <c r="C1201" i="1"/>
  <c r="D1200" i="1"/>
  <c r="G1200" i="1" s="1"/>
  <c r="C1200" i="1"/>
  <c r="H1199" i="1"/>
  <c r="D1199" i="1"/>
  <c r="G1199" i="1" s="1"/>
  <c r="C1199" i="1"/>
  <c r="H1198" i="1"/>
  <c r="D1198" i="1"/>
  <c r="G1198" i="1" s="1"/>
  <c r="C1198" i="1"/>
  <c r="H1197" i="1"/>
  <c r="D1197" i="1"/>
  <c r="G1197" i="1" s="1"/>
  <c r="C1197" i="1"/>
  <c r="H1196" i="1"/>
  <c r="D1196" i="1"/>
  <c r="G1196" i="1" s="1"/>
  <c r="C1196" i="1"/>
  <c r="H1195" i="1"/>
  <c r="D1195" i="1"/>
  <c r="G1195" i="1" s="1"/>
  <c r="C1195" i="1"/>
  <c r="H1194" i="1"/>
  <c r="D1194" i="1"/>
  <c r="G1194" i="1" s="1"/>
  <c r="C1194" i="1"/>
  <c r="H1193" i="1"/>
  <c r="D1193" i="1"/>
  <c r="G1193" i="1" s="1"/>
  <c r="C1193" i="1"/>
  <c r="H1192" i="1"/>
  <c r="D1192" i="1"/>
  <c r="G1192" i="1" s="1"/>
  <c r="C1192" i="1"/>
  <c r="H1191" i="1"/>
  <c r="D1191" i="1"/>
  <c r="G1191" i="1" s="1"/>
  <c r="C1191" i="1"/>
  <c r="H1190" i="1"/>
  <c r="D1190" i="1"/>
  <c r="G1190" i="1" s="1"/>
  <c r="C1190" i="1"/>
  <c r="H1189" i="1"/>
  <c r="D1189" i="1"/>
  <c r="G1189" i="1" s="1"/>
  <c r="C1189" i="1"/>
  <c r="H1188" i="1"/>
  <c r="D1188" i="1"/>
  <c r="G1188" i="1" s="1"/>
  <c r="C1188" i="1"/>
  <c r="H1187" i="1"/>
  <c r="D1187" i="1"/>
  <c r="G1187" i="1" s="1"/>
  <c r="C1187" i="1"/>
  <c r="H1186" i="1"/>
  <c r="D1186" i="1"/>
  <c r="G1186" i="1" s="1"/>
  <c r="C1186" i="1"/>
  <c r="H1185" i="1"/>
  <c r="D1185" i="1"/>
  <c r="G1185" i="1" s="1"/>
  <c r="C1185" i="1"/>
  <c r="D1184" i="1"/>
  <c r="G1184" i="1" s="1"/>
  <c r="C1184" i="1"/>
  <c r="D1183" i="1"/>
  <c r="G1183" i="1" s="1"/>
  <c r="C1183" i="1"/>
  <c r="D1182" i="1"/>
  <c r="G1182" i="1" s="1"/>
  <c r="C1182" i="1"/>
  <c r="H1179" i="1"/>
  <c r="D1179" i="1"/>
  <c r="G1179" i="1" s="1"/>
  <c r="C1179" i="1"/>
  <c r="H1178" i="1"/>
  <c r="D1178" i="1"/>
  <c r="G1178" i="1" s="1"/>
  <c r="C1178" i="1"/>
  <c r="H1177" i="1"/>
  <c r="D1177" i="1"/>
  <c r="G1177" i="1" s="1"/>
  <c r="C1177" i="1"/>
  <c r="H1176" i="1"/>
  <c r="D1176" i="1"/>
  <c r="G1176" i="1" s="1"/>
  <c r="C1176" i="1"/>
  <c r="H1175" i="1"/>
  <c r="D1175" i="1"/>
  <c r="G1175" i="1" s="1"/>
  <c r="C1175" i="1"/>
  <c r="H1174" i="1"/>
  <c r="D1174" i="1"/>
  <c r="G1174" i="1" s="1"/>
  <c r="C1174" i="1"/>
  <c r="H1173" i="1"/>
  <c r="D1173" i="1"/>
  <c r="G1173" i="1" s="1"/>
  <c r="C1173" i="1"/>
  <c r="H1172" i="1"/>
  <c r="D1172" i="1"/>
  <c r="G1172" i="1" s="1"/>
  <c r="C1172" i="1"/>
  <c r="H1171" i="1"/>
  <c r="D1171" i="1"/>
  <c r="G1171" i="1" s="1"/>
  <c r="C1171" i="1"/>
  <c r="H1170" i="1"/>
  <c r="D1170" i="1"/>
  <c r="G1170" i="1" s="1"/>
  <c r="C1170" i="1"/>
  <c r="H1169" i="1"/>
  <c r="D1169" i="1"/>
  <c r="G1169" i="1" s="1"/>
  <c r="C1169" i="1"/>
  <c r="D1168" i="1"/>
  <c r="G1168" i="1" s="1"/>
  <c r="C1168" i="1"/>
  <c r="D1167" i="1"/>
  <c r="G1167" i="1" s="1"/>
  <c r="C1167" i="1"/>
  <c r="D1166" i="1"/>
  <c r="G1166" i="1" s="1"/>
  <c r="C1166" i="1"/>
  <c r="D1165" i="1"/>
  <c r="G1165" i="1" s="1"/>
  <c r="C1165" i="1"/>
  <c r="H1164" i="1"/>
  <c r="D1164" i="1"/>
  <c r="G1164" i="1" s="1"/>
  <c r="C1164" i="1"/>
  <c r="H1163" i="1"/>
  <c r="D1163" i="1"/>
  <c r="G1163" i="1" s="1"/>
  <c r="C1163" i="1"/>
  <c r="H1162" i="1"/>
  <c r="D1162" i="1"/>
  <c r="G1162" i="1" s="1"/>
  <c r="C1162" i="1"/>
  <c r="H1161" i="1"/>
  <c r="D1161" i="1"/>
  <c r="G1161" i="1" s="1"/>
  <c r="C1161" i="1"/>
  <c r="H1160" i="1"/>
  <c r="D1160" i="1"/>
  <c r="G1160" i="1" s="1"/>
  <c r="C1160" i="1"/>
  <c r="H1159" i="1"/>
  <c r="D1159" i="1"/>
  <c r="G1159" i="1" s="1"/>
  <c r="C1159" i="1"/>
  <c r="H1158" i="1"/>
  <c r="D1158" i="1"/>
  <c r="G1158" i="1" s="1"/>
  <c r="C1158" i="1"/>
  <c r="H1157" i="1"/>
  <c r="D1157" i="1"/>
  <c r="G1157" i="1" s="1"/>
  <c r="C1157" i="1"/>
  <c r="H1156" i="1"/>
  <c r="D1156" i="1"/>
  <c r="G1156" i="1" s="1"/>
  <c r="C1156" i="1"/>
  <c r="H1155" i="1"/>
  <c r="D1155" i="1"/>
  <c r="G1155" i="1" s="1"/>
  <c r="C1155" i="1"/>
  <c r="H1154" i="1"/>
  <c r="D1154" i="1"/>
  <c r="G1154" i="1" s="1"/>
  <c r="C1154" i="1"/>
  <c r="H1153" i="1"/>
  <c r="D1153" i="1"/>
  <c r="G1153" i="1" s="1"/>
  <c r="C1153" i="1"/>
  <c r="D1152" i="1"/>
  <c r="G1152" i="1" s="1"/>
  <c r="C1152" i="1"/>
  <c r="H1151" i="1"/>
  <c r="D1151" i="1"/>
  <c r="G1151" i="1" s="1"/>
  <c r="C1151" i="1"/>
  <c r="H1150" i="1"/>
  <c r="D1150" i="1"/>
  <c r="G1150" i="1" s="1"/>
  <c r="C1150" i="1"/>
  <c r="H1149" i="1"/>
  <c r="D1149" i="1"/>
  <c r="G1149" i="1" s="1"/>
  <c r="C1149" i="1"/>
  <c r="H1148" i="1"/>
  <c r="D1148" i="1"/>
  <c r="G1148" i="1" s="1"/>
  <c r="C1148" i="1"/>
  <c r="H1147" i="1"/>
  <c r="D1147" i="1"/>
  <c r="G1147" i="1" s="1"/>
  <c r="C1147" i="1"/>
  <c r="D1146" i="1"/>
  <c r="G1146" i="1" s="1"/>
  <c r="C1146" i="1"/>
  <c r="H1145" i="1"/>
  <c r="D1145" i="1"/>
  <c r="G1145" i="1" s="1"/>
  <c r="C1145" i="1"/>
  <c r="H1144" i="1"/>
  <c r="D1144" i="1"/>
  <c r="G1144" i="1" s="1"/>
  <c r="C1144" i="1"/>
  <c r="H1143" i="1"/>
  <c r="D1143" i="1"/>
  <c r="G1143" i="1" s="1"/>
  <c r="C1143" i="1"/>
  <c r="H1142" i="1"/>
  <c r="D1142" i="1"/>
  <c r="G1142" i="1" s="1"/>
  <c r="C1142" i="1"/>
  <c r="D1141" i="1"/>
  <c r="G1141" i="1" s="1"/>
  <c r="C1141" i="1"/>
  <c r="D1140" i="1"/>
  <c r="G1140" i="1" s="1"/>
  <c r="C1140" i="1"/>
  <c r="H1139" i="1"/>
  <c r="D1139" i="1"/>
  <c r="G1139" i="1" s="1"/>
  <c r="C1139" i="1"/>
  <c r="H1138" i="1"/>
  <c r="D1138" i="1"/>
  <c r="G1138" i="1" s="1"/>
  <c r="C1138" i="1"/>
  <c r="H1137" i="1"/>
  <c r="D1137" i="1"/>
  <c r="G1137" i="1" s="1"/>
  <c r="C1137" i="1"/>
  <c r="H1136" i="1"/>
  <c r="D1136" i="1"/>
  <c r="G1136" i="1" s="1"/>
  <c r="C1136" i="1"/>
  <c r="H1135" i="1"/>
  <c r="D1135" i="1"/>
  <c r="G1135" i="1" s="1"/>
  <c r="C1135" i="1"/>
  <c r="H1134" i="1"/>
  <c r="D1134" i="1"/>
  <c r="G1134" i="1" s="1"/>
  <c r="C1134" i="1"/>
  <c r="H1133" i="1"/>
  <c r="D1133" i="1"/>
  <c r="G1133" i="1" s="1"/>
  <c r="C1133" i="1"/>
  <c r="H1132" i="1"/>
  <c r="D1132" i="1"/>
  <c r="G1132" i="1" s="1"/>
  <c r="C1132" i="1"/>
  <c r="H1131" i="1"/>
  <c r="D1131" i="1"/>
  <c r="G1131" i="1" s="1"/>
  <c r="C1131" i="1"/>
  <c r="H1130" i="1"/>
  <c r="D1130" i="1"/>
  <c r="G1130" i="1" s="1"/>
  <c r="C1130" i="1"/>
  <c r="H1129" i="1"/>
  <c r="D1129" i="1"/>
  <c r="G1129" i="1" s="1"/>
  <c r="C1129" i="1"/>
  <c r="H1128" i="1"/>
  <c r="D1128" i="1"/>
  <c r="G1128" i="1" s="1"/>
  <c r="C1128" i="1"/>
  <c r="H1127" i="1"/>
  <c r="D1127" i="1"/>
  <c r="G1127" i="1" s="1"/>
  <c r="C1127" i="1"/>
  <c r="H1126" i="1"/>
  <c r="D1126" i="1"/>
  <c r="G1126" i="1" s="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G1092" i="1"/>
  <c r="D1092" i="1"/>
  <c r="H1092" i="1" s="1"/>
  <c r="C1092" i="1"/>
  <c r="H1091" i="1"/>
  <c r="G1091" i="1"/>
  <c r="D1091" i="1"/>
  <c r="C1091" i="1"/>
  <c r="D1090" i="1"/>
  <c r="H1090" i="1" s="1"/>
  <c r="C1090" i="1"/>
  <c r="D1089" i="1"/>
  <c r="H1089" i="1" s="1"/>
  <c r="C1089" i="1"/>
  <c r="H1088" i="1"/>
  <c r="G1088" i="1"/>
  <c r="D1088" i="1"/>
  <c r="C1088" i="1"/>
  <c r="D1087" i="1"/>
  <c r="H1087" i="1" s="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D1073" i="1"/>
  <c r="H1073" i="1" s="1"/>
  <c r="C1073" i="1"/>
  <c r="H1072" i="1"/>
  <c r="G1072" i="1"/>
  <c r="D1072" i="1"/>
  <c r="C1072" i="1"/>
  <c r="H1071" i="1"/>
  <c r="G1071" i="1"/>
  <c r="D1071" i="1"/>
  <c r="C1071" i="1"/>
  <c r="H1070" i="1"/>
  <c r="G1070" i="1"/>
  <c r="D1070" i="1"/>
  <c r="C1070" i="1"/>
  <c r="D1069" i="1"/>
  <c r="G1069" i="1" s="1"/>
  <c r="C1069" i="1"/>
  <c r="D1068" i="1"/>
  <c r="G1068" i="1" s="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D1060" i="1"/>
  <c r="G1060" i="1" s="1"/>
  <c r="C1060" i="1"/>
  <c r="G1059" i="1"/>
  <c r="D1059" i="1"/>
  <c r="H1059" i="1" s="1"/>
  <c r="C1059" i="1"/>
  <c r="H1058" i="1"/>
  <c r="G1058" i="1"/>
  <c r="D1058" i="1"/>
  <c r="C1058" i="1"/>
  <c r="G1057" i="1"/>
  <c r="D1057" i="1"/>
  <c r="H1057" i="1" s="1"/>
  <c r="C1057" i="1"/>
  <c r="H1056" i="1"/>
  <c r="G1056" i="1"/>
  <c r="D1056" i="1"/>
  <c r="C1056" i="1"/>
  <c r="D1055" i="1"/>
  <c r="G1055" i="1" s="1"/>
  <c r="C1055" i="1"/>
  <c r="H1054" i="1"/>
  <c r="G1054" i="1"/>
  <c r="D1054" i="1"/>
  <c r="C1054" i="1"/>
  <c r="H1053" i="1"/>
  <c r="G1053" i="1"/>
  <c r="D1053" i="1"/>
  <c r="C1053" i="1"/>
  <c r="D1052" i="1"/>
  <c r="H1052" i="1" s="1"/>
  <c r="C1052" i="1"/>
  <c r="H1051" i="1"/>
  <c r="G1051" i="1"/>
  <c r="D1051" i="1"/>
  <c r="C1051" i="1"/>
  <c r="D1050" i="1"/>
  <c r="H1050" i="1" s="1"/>
  <c r="C1050" i="1"/>
  <c r="H1049" i="1"/>
  <c r="G1049" i="1"/>
  <c r="D1049" i="1"/>
  <c r="C1049" i="1"/>
  <c r="H1048" i="1"/>
  <c r="G1048" i="1"/>
  <c r="D1048" i="1"/>
  <c r="C1048" i="1"/>
  <c r="H1047" i="1"/>
  <c r="G1047" i="1"/>
  <c r="D1047" i="1"/>
  <c r="C1047" i="1"/>
  <c r="H1046" i="1"/>
  <c r="G1046" i="1"/>
  <c r="D1046" i="1"/>
  <c r="C1046" i="1"/>
  <c r="D1045" i="1"/>
  <c r="H1045" i="1" s="1"/>
  <c r="C1045" i="1"/>
  <c r="H1044" i="1"/>
  <c r="G1044" i="1"/>
  <c r="D1044" i="1"/>
  <c r="C1044" i="1"/>
  <c r="H1043" i="1"/>
  <c r="G1043" i="1"/>
  <c r="D1043" i="1"/>
  <c r="C1043" i="1"/>
  <c r="D1042" i="1"/>
  <c r="H1042" i="1" s="1"/>
  <c r="C1042" i="1"/>
  <c r="H1041" i="1"/>
  <c r="G1041" i="1"/>
  <c r="D1041" i="1"/>
  <c r="C1041" i="1"/>
  <c r="D1040" i="1"/>
  <c r="H1040" i="1" s="1"/>
  <c r="C1040" i="1"/>
  <c r="D1039" i="1"/>
  <c r="H1039" i="1" s="1"/>
  <c r="C1039" i="1"/>
  <c r="H1038" i="1"/>
  <c r="G1038" i="1"/>
  <c r="D1038" i="1"/>
  <c r="C1038" i="1"/>
  <c r="H1037" i="1"/>
  <c r="G1037" i="1"/>
  <c r="D1037" i="1"/>
  <c r="C1037" i="1"/>
  <c r="H1036" i="1"/>
  <c r="G1036" i="1"/>
  <c r="D1036" i="1"/>
  <c r="C1036" i="1"/>
  <c r="D1035" i="1"/>
  <c r="H1035" i="1" s="1"/>
  <c r="C1035" i="1"/>
  <c r="D1034" i="1"/>
  <c r="H1034" i="1" s="1"/>
  <c r="C1034" i="1"/>
  <c r="D1033" i="1"/>
  <c r="H1033" i="1" s="1"/>
  <c r="C1033" i="1"/>
  <c r="H1032" i="1"/>
  <c r="G1032" i="1"/>
  <c r="D1032" i="1"/>
  <c r="C1032" i="1"/>
  <c r="H1031" i="1"/>
  <c r="G1031" i="1"/>
  <c r="D1031" i="1"/>
  <c r="C1031" i="1"/>
  <c r="H1030" i="1"/>
  <c r="G1030" i="1"/>
  <c r="D1030" i="1"/>
  <c r="C1030" i="1"/>
  <c r="D1029" i="1"/>
  <c r="H1029" i="1" s="1"/>
  <c r="C1029" i="1"/>
  <c r="D1028" i="1"/>
  <c r="H1028" i="1" s="1"/>
  <c r="C1028" i="1"/>
  <c r="D1027" i="1"/>
  <c r="H1027" i="1" s="1"/>
  <c r="C1027" i="1"/>
  <c r="D1026" i="1"/>
  <c r="H1026" i="1" s="1"/>
  <c r="C1026" i="1"/>
  <c r="D1025" i="1"/>
  <c r="H1025" i="1" s="1"/>
  <c r="C1025" i="1"/>
  <c r="D1024" i="1"/>
  <c r="H1024" i="1" s="1"/>
  <c r="C1024" i="1"/>
  <c r="D1023" i="1"/>
  <c r="H1023" i="1" s="1"/>
  <c r="C1023" i="1"/>
  <c r="H1022" i="1"/>
  <c r="G1022" i="1"/>
  <c r="D1022" i="1"/>
  <c r="C1022" i="1"/>
  <c r="H1021" i="1"/>
  <c r="G1021" i="1"/>
  <c r="D1021" i="1"/>
  <c r="C1021" i="1"/>
  <c r="D1020" i="1"/>
  <c r="H1020" i="1" s="1"/>
  <c r="C1020" i="1"/>
  <c r="H1019" i="1"/>
  <c r="G1019" i="1"/>
  <c r="D1019" i="1"/>
  <c r="C1019" i="1"/>
  <c r="D1018" i="1"/>
  <c r="H1018" i="1" s="1"/>
  <c r="C1018" i="1"/>
  <c r="D1016" i="1"/>
  <c r="G1016" i="1" s="1"/>
  <c r="C1016" i="1"/>
  <c r="G1015" i="1"/>
  <c r="D1015" i="1"/>
  <c r="H1015" i="1" s="1"/>
  <c r="C1015" i="1"/>
  <c r="H1014" i="1"/>
  <c r="G1014" i="1"/>
  <c r="D1014" i="1"/>
  <c r="C1014" i="1"/>
  <c r="H1013" i="1"/>
  <c r="D1013" i="1"/>
  <c r="G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D735" i="1"/>
  <c r="H735" i="1" s="1"/>
  <c r="C735" i="1"/>
  <c r="D734" i="1"/>
  <c r="H734" i="1" s="1"/>
  <c r="C734" i="1"/>
  <c r="H733" i="1"/>
  <c r="G733" i="1"/>
  <c r="D733" i="1"/>
  <c r="C733" i="1"/>
  <c r="H732" i="1"/>
  <c r="G732" i="1"/>
  <c r="D732" i="1"/>
  <c r="C732" i="1"/>
  <c r="G731" i="1"/>
  <c r="D731" i="1"/>
  <c r="H731" i="1" s="1"/>
  <c r="C731" i="1"/>
  <c r="H730" i="1"/>
  <c r="G730" i="1"/>
  <c r="D730" i="1"/>
  <c r="C730" i="1"/>
  <c r="H729" i="1"/>
  <c r="G729" i="1"/>
  <c r="D729" i="1"/>
  <c r="C729" i="1"/>
  <c r="H728" i="1"/>
  <c r="G728" i="1"/>
  <c r="D728" i="1"/>
  <c r="C728" i="1"/>
  <c r="D727" i="1"/>
  <c r="H727" i="1" s="1"/>
  <c r="C727" i="1"/>
  <c r="D726" i="1"/>
  <c r="H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G695" i="1"/>
  <c r="D695" i="1"/>
  <c r="H695" i="1" s="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G677" i="1"/>
  <c r="D677" i="1"/>
  <c r="H677" i="1" s="1"/>
  <c r="C677" i="1"/>
  <c r="G676"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G653" i="1" s="1"/>
  <c r="C653" i="1"/>
  <c r="H652" i="1"/>
  <c r="G652" i="1"/>
  <c r="D652" i="1"/>
  <c r="C652" i="1"/>
  <c r="D651" i="1"/>
  <c r="G651" i="1" s="1"/>
  <c r="C651" i="1"/>
  <c r="H650" i="1"/>
  <c r="G650" i="1"/>
  <c r="D650" i="1"/>
  <c r="C650" i="1"/>
  <c r="D649" i="1"/>
  <c r="H649" i="1" s="1"/>
  <c r="C649" i="1"/>
  <c r="D648" i="1"/>
  <c r="H648" i="1" s="1"/>
  <c r="C648" i="1"/>
  <c r="D647" i="1"/>
  <c r="H647" i="1" s="1"/>
  <c r="C647" i="1"/>
  <c r="G646" i="1"/>
  <c r="D646" i="1"/>
  <c r="H646" i="1" s="1"/>
  <c r="C646" i="1"/>
  <c r="H645" i="1"/>
  <c r="D645" i="1"/>
  <c r="G645" i="1" s="1"/>
  <c r="C645" i="1"/>
  <c r="C641" i="1"/>
  <c r="D636" i="1"/>
  <c r="H636" i="1" s="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4" i="1"/>
  <c r="D423" i="1"/>
  <c r="C423" i="1"/>
  <c r="C422" i="1"/>
  <c r="C421" i="1"/>
  <c r="H416" i="1"/>
  <c r="D416" i="1"/>
  <c r="G416" i="1" s="1"/>
  <c r="C416" i="1"/>
  <c r="D415" i="1"/>
  <c r="H415" i="1" s="1"/>
  <c r="C415" i="1"/>
  <c r="D414" i="1"/>
  <c r="G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D384" i="1"/>
  <c r="G384" i="1" s="1"/>
  <c r="C384" i="1"/>
  <c r="D383" i="1"/>
  <c r="G383" i="1" s="1"/>
  <c r="C383" i="1"/>
  <c r="H382" i="1"/>
  <c r="G382" i="1"/>
  <c r="D382" i="1"/>
  <c r="C382" i="1"/>
  <c r="H381" i="1"/>
  <c r="G381" i="1"/>
  <c r="D381" i="1"/>
  <c r="C381" i="1"/>
  <c r="H380" i="1"/>
  <c r="G380" i="1"/>
  <c r="D380" i="1"/>
  <c r="C380" i="1"/>
  <c r="H379" i="1"/>
  <c r="G379" i="1"/>
  <c r="D379" i="1"/>
  <c r="C379" i="1"/>
  <c r="D378" i="1"/>
  <c r="G378" i="1" s="1"/>
  <c r="C378" i="1"/>
  <c r="H377" i="1"/>
  <c r="G377" i="1"/>
  <c r="D377" i="1"/>
  <c r="C377" i="1"/>
  <c r="H376" i="1"/>
  <c r="G376" i="1"/>
  <c r="D376" i="1"/>
  <c r="C376" i="1"/>
  <c r="D375" i="1"/>
  <c r="H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D347" i="1"/>
  <c r="C347" i="1"/>
  <c r="H347" i="1" s="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3" i="1"/>
  <c r="D302" i="1"/>
  <c r="C302" i="1"/>
  <c r="D301" i="1"/>
  <c r="C301" i="1"/>
  <c r="D300" i="1"/>
  <c r="C300" i="1"/>
  <c r="G300" i="1" s="1"/>
  <c r="D299" i="1"/>
  <c r="G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D215" i="1"/>
  <c r="H215" i="1" s="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7" i="1"/>
  <c r="H197" i="1" s="1"/>
  <c r="C197" i="1"/>
  <c r="D196" i="1"/>
  <c r="H196" i="1" s="1"/>
  <c r="C196" i="1"/>
  <c r="H195" i="1"/>
  <c r="G195" i="1"/>
  <c r="D195" i="1"/>
  <c r="C195" i="1"/>
  <c r="H194" i="1"/>
  <c r="G194" i="1"/>
  <c r="D194" i="1"/>
  <c r="C194" i="1"/>
  <c r="D193" i="1"/>
  <c r="H193" i="1" s="1"/>
  <c r="C193" i="1"/>
  <c r="D192" i="1"/>
  <c r="H192" i="1" s="1"/>
  <c r="C192" i="1"/>
  <c r="G191" i="1"/>
  <c r="D191" i="1"/>
  <c r="H191" i="1" s="1"/>
  <c r="C191" i="1"/>
  <c r="D190" i="1"/>
  <c r="H190" i="1" s="1"/>
  <c r="C190" i="1"/>
  <c r="H189" i="1"/>
  <c r="G189" i="1"/>
  <c r="D189" i="1"/>
  <c r="C189" i="1"/>
  <c r="H188" i="1"/>
  <c r="G188" i="1"/>
  <c r="D188" i="1"/>
  <c r="C188" i="1"/>
  <c r="H187" i="1"/>
  <c r="G187" i="1"/>
  <c r="D187" i="1"/>
  <c r="C187" i="1"/>
  <c r="D186" i="1"/>
  <c r="H186" i="1" s="1"/>
  <c r="C186" i="1"/>
  <c r="D185" i="1"/>
  <c r="H185" i="1" s="1"/>
  <c r="C185" i="1"/>
  <c r="H184" i="1"/>
  <c r="G184" i="1"/>
  <c r="D184" i="1"/>
  <c r="C184" i="1"/>
  <c r="D183" i="1"/>
  <c r="H183" i="1" s="1"/>
  <c r="C183" i="1"/>
  <c r="D182" i="1"/>
  <c r="H182" i="1" s="1"/>
  <c r="C182" i="1"/>
  <c r="D181" i="1"/>
  <c r="G181" i="1" s="1"/>
  <c r="C181" i="1"/>
  <c r="D180" i="1"/>
  <c r="G180" i="1" s="1"/>
  <c r="C180" i="1"/>
  <c r="D179" i="1"/>
  <c r="H179" i="1" s="1"/>
  <c r="C179" i="1"/>
  <c r="D178" i="1"/>
  <c r="H178" i="1" s="1"/>
  <c r="C178" i="1"/>
  <c r="D177" i="1"/>
  <c r="H177" i="1" s="1"/>
  <c r="C177" i="1"/>
  <c r="D176" i="1"/>
  <c r="H176" i="1" s="1"/>
  <c r="C176" i="1"/>
  <c r="D175" i="1"/>
  <c r="H175" i="1" s="1"/>
  <c r="C175" i="1"/>
  <c r="D174" i="1"/>
  <c r="H174" i="1" s="1"/>
  <c r="C174" i="1"/>
  <c r="D173" i="1"/>
  <c r="H173" i="1" s="1"/>
  <c r="C173" i="1"/>
  <c r="H172" i="1"/>
  <c r="G172" i="1"/>
  <c r="D172" i="1"/>
  <c r="C172" i="1"/>
  <c r="D171" i="1"/>
  <c r="H171" i="1" s="1"/>
  <c r="C171" i="1"/>
  <c r="H170" i="1"/>
  <c r="G170" i="1"/>
  <c r="D170" i="1"/>
  <c r="C170" i="1"/>
  <c r="D169" i="1"/>
  <c r="H169" i="1" s="1"/>
  <c r="C169" i="1"/>
  <c r="D168" i="1"/>
  <c r="H168" i="1" s="1"/>
  <c r="C168" i="1"/>
  <c r="D167" i="1"/>
  <c r="H167" i="1" s="1"/>
  <c r="C167" i="1"/>
  <c r="D166" i="1"/>
  <c r="H166" i="1" s="1"/>
  <c r="C166" i="1"/>
  <c r="H165" i="1"/>
  <c r="G165" i="1"/>
  <c r="D165" i="1"/>
  <c r="C165" i="1"/>
  <c r="D164" i="1"/>
  <c r="H164" i="1" s="1"/>
  <c r="C164" i="1"/>
  <c r="D163" i="1"/>
  <c r="H163" i="1" s="1"/>
  <c r="C163" i="1"/>
  <c r="D162" i="1"/>
  <c r="H162" i="1" s="1"/>
  <c r="C162" i="1"/>
  <c r="D161" i="1"/>
  <c r="H161" i="1" s="1"/>
  <c r="C161" i="1"/>
  <c r="C160" i="1"/>
  <c r="H159" i="1"/>
  <c r="G159" i="1"/>
  <c r="D159" i="1"/>
  <c r="C159" i="1"/>
  <c r="D158" i="1"/>
  <c r="H158" i="1" s="1"/>
  <c r="C158" i="1"/>
  <c r="H157" i="1"/>
  <c r="G157" i="1"/>
  <c r="D157" i="1"/>
  <c r="C157" i="1"/>
  <c r="D156" i="1"/>
  <c r="H156" i="1" s="1"/>
  <c r="C156" i="1"/>
  <c r="D155" i="1"/>
  <c r="H155" i="1" s="1"/>
  <c r="C155" i="1"/>
  <c r="H154" i="1"/>
  <c r="G154" i="1"/>
  <c r="D154" i="1"/>
  <c r="C154" i="1"/>
  <c r="D153" i="1"/>
  <c r="H153" i="1" s="1"/>
  <c r="C153" i="1"/>
  <c r="H152" i="1"/>
  <c r="G152" i="1"/>
  <c r="D152" i="1"/>
  <c r="C152" i="1"/>
  <c r="G151" i="1"/>
  <c r="D151" i="1"/>
  <c r="H151" i="1" s="1"/>
  <c r="C151" i="1"/>
  <c r="D150" i="1"/>
  <c r="H150" i="1" s="1"/>
  <c r="C150" i="1"/>
  <c r="C149" i="1"/>
  <c r="D147" i="1"/>
  <c r="H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6" i="1" s="1"/>
  <c r="C136" i="1"/>
  <c r="D135" i="1"/>
  <c r="H135" i="1" s="1"/>
  <c r="C135" i="1"/>
  <c r="H134" i="1"/>
  <c r="G134" i="1"/>
  <c r="D134" i="1"/>
  <c r="C134" i="1"/>
  <c r="H133" i="1"/>
  <c r="G133" i="1"/>
  <c r="D133" i="1"/>
  <c r="C133" i="1"/>
  <c r="H132" i="1"/>
  <c r="D132" i="1"/>
  <c r="G132" i="1" s="1"/>
  <c r="C132" i="1"/>
  <c r="H131" i="1"/>
  <c r="D131" i="1"/>
  <c r="G131" i="1" s="1"/>
  <c r="C131" i="1"/>
  <c r="H129" i="1"/>
  <c r="G129" i="1"/>
  <c r="D129" i="1"/>
  <c r="C129" i="1"/>
  <c r="H128" i="1"/>
  <c r="G128" i="1"/>
  <c r="D128" i="1"/>
  <c r="C128" i="1"/>
  <c r="H127" i="1"/>
  <c r="G127" i="1"/>
  <c r="D127" i="1"/>
  <c r="C127" i="1"/>
  <c r="H126" i="1"/>
  <c r="G126" i="1"/>
  <c r="D126" i="1"/>
  <c r="C126" i="1"/>
  <c r="H125" i="1"/>
  <c r="G125" i="1"/>
  <c r="D125" i="1"/>
  <c r="C125" i="1"/>
  <c r="D124" i="1"/>
  <c r="H124" i="1" s="1"/>
  <c r="C124" i="1"/>
  <c r="H123" i="1"/>
  <c r="G123" i="1"/>
  <c r="D123" i="1"/>
  <c r="C123" i="1"/>
  <c r="D122" i="1"/>
  <c r="H122"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G113" i="1"/>
  <c r="D113" i="1"/>
  <c r="H113" i="1" s="1"/>
  <c r="C113" i="1"/>
  <c r="H112" i="1"/>
  <c r="G112" i="1"/>
  <c r="D112" i="1"/>
  <c r="C112" i="1"/>
  <c r="H111" i="1"/>
  <c r="G111" i="1"/>
  <c r="D111" i="1"/>
  <c r="C111" i="1"/>
  <c r="H110" i="1"/>
  <c r="G110" i="1"/>
  <c r="D110" i="1"/>
  <c r="C110" i="1"/>
  <c r="H109" i="1"/>
  <c r="G109" i="1"/>
  <c r="D109" i="1"/>
  <c r="C109" i="1"/>
  <c r="G108" i="1"/>
  <c r="D108" i="1"/>
  <c r="H108" i="1" s="1"/>
  <c r="C108" i="1"/>
  <c r="H107" i="1"/>
  <c r="G107" i="1"/>
  <c r="D107" i="1"/>
  <c r="C107" i="1"/>
  <c r="H106" i="1"/>
  <c r="G106" i="1"/>
  <c r="D106" i="1"/>
  <c r="C106" i="1"/>
  <c r="H105" i="1"/>
  <c r="G105" i="1"/>
  <c r="D105" i="1"/>
  <c r="C105" i="1"/>
  <c r="H104" i="1"/>
  <c r="G104" i="1"/>
  <c r="D104" i="1"/>
  <c r="C104" i="1"/>
  <c r="H103" i="1"/>
  <c r="G103" i="1"/>
  <c r="D103" i="1"/>
  <c r="C103" i="1"/>
  <c r="G102" i="1"/>
  <c r="D102" i="1"/>
  <c r="H102" i="1" s="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G81" i="1" s="1"/>
  <c r="C81" i="1"/>
  <c r="H80" i="1"/>
  <c r="G80" i="1"/>
  <c r="D80" i="1"/>
  <c r="C80" i="1"/>
  <c r="D79" i="1"/>
  <c r="G79" i="1" s="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G65" i="1" s="1"/>
  <c r="C65"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G45" i="1" s="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324" i="9" l="1"/>
  <c r="B324" i="9" s="1"/>
  <c r="E329" i="9"/>
  <c r="B329" i="9" s="1"/>
  <c r="E327" i="9"/>
  <c r="B327" i="9" s="1"/>
  <c r="E57" i="9"/>
  <c r="B57" i="9" s="1"/>
  <c r="H300" i="1"/>
  <c r="H423" i="1"/>
  <c r="H302" i="1"/>
  <c r="H301" i="1"/>
  <c r="H653" i="1"/>
  <c r="H651" i="1"/>
  <c r="E141" i="6"/>
  <c r="G1500" i="1"/>
  <c r="H1263" i="1"/>
  <c r="G1294" i="1"/>
  <c r="G1293" i="1"/>
  <c r="G1292" i="1"/>
  <c r="G1278" i="1"/>
  <c r="G1291" i="1"/>
  <c r="H1264" i="1"/>
  <c r="H1266" i="1"/>
  <c r="E255" i="5"/>
  <c r="D1259" i="1" s="1"/>
  <c r="H1306" i="1"/>
  <c r="E5" i="7"/>
  <c r="D1539" i="1"/>
  <c r="H1539" i="1" s="1"/>
  <c r="G1539" i="1"/>
  <c r="G346" i="9"/>
  <c r="E346" i="9" s="1"/>
  <c r="B346" i="9" s="1"/>
  <c r="H1540" i="1"/>
  <c r="E37" i="9"/>
  <c r="B37" i="9" s="1"/>
  <c r="E320" i="9"/>
  <c r="B320" i="9" s="1"/>
  <c r="G1613" i="1"/>
  <c r="H1606" i="1"/>
  <c r="G1602" i="1"/>
  <c r="H1602" i="1"/>
  <c r="G1605" i="1"/>
  <c r="E311" i="9"/>
  <c r="B311" i="9" s="1"/>
  <c r="G1601" i="1"/>
  <c r="H1681" i="1"/>
  <c r="H1594" i="1"/>
  <c r="G1593" i="1"/>
  <c r="H1585" i="1"/>
  <c r="H1586" i="1"/>
  <c r="G1392" i="1"/>
  <c r="G1394" i="1"/>
  <c r="G1395" i="1"/>
  <c r="H1396" i="1"/>
  <c r="H1394" i="1"/>
  <c r="G1400" i="1"/>
  <c r="E335" i="9"/>
  <c r="B335" i="9" s="1"/>
  <c r="G1390" i="1"/>
  <c r="H1390" i="1"/>
  <c r="G1389" i="1"/>
  <c r="G1388" i="1"/>
  <c r="G1387" i="1"/>
  <c r="G1386" i="1"/>
  <c r="G1385" i="1"/>
  <c r="G1384" i="1"/>
  <c r="H1388" i="1"/>
  <c r="H1386" i="1"/>
  <c r="H1384" i="1"/>
  <c r="H1342" i="1"/>
  <c r="H1340" i="1"/>
  <c r="H1338" i="1"/>
  <c r="H1311" i="1"/>
  <c r="H1305" i="1"/>
  <c r="H1300" i="1"/>
  <c r="H1294" i="1"/>
  <c r="H1293" i="1"/>
  <c r="H1291" i="1"/>
  <c r="H1278" i="1"/>
  <c r="E303" i="9"/>
  <c r="B303" i="9" s="1"/>
  <c r="H1261" i="1"/>
  <c r="H1260" i="1"/>
  <c r="F256" i="5"/>
  <c r="H1256" i="1"/>
  <c r="H1203" i="1"/>
  <c r="H1201" i="1"/>
  <c r="E319" i="9"/>
  <c r="B319" i="9" s="1"/>
  <c r="H1200" i="1"/>
  <c r="H1184" i="1"/>
  <c r="H1183" i="1"/>
  <c r="H1182" i="1"/>
  <c r="H1168" i="1"/>
  <c r="E313" i="9"/>
  <c r="B313" i="9" s="1"/>
  <c r="H1167" i="1"/>
  <c r="H1166" i="1"/>
  <c r="H1165" i="1"/>
  <c r="H1152" i="1"/>
  <c r="H1146" i="1"/>
  <c r="H1141" i="1"/>
  <c r="H1140" i="1"/>
  <c r="G1090" i="1"/>
  <c r="G1087" i="1"/>
  <c r="G1089" i="1"/>
  <c r="F82" i="5"/>
  <c r="G1073" i="1"/>
  <c r="H1068" i="1"/>
  <c r="H1069" i="1"/>
  <c r="H1060" i="1"/>
  <c r="H1055" i="1"/>
  <c r="G1050" i="1"/>
  <c r="G1052" i="1"/>
  <c r="G1045" i="1"/>
  <c r="G1040" i="1"/>
  <c r="G1042" i="1"/>
  <c r="G1039" i="1"/>
  <c r="G1034" i="1"/>
  <c r="G1035" i="1"/>
  <c r="F29" i="5"/>
  <c r="G1033" i="1"/>
  <c r="G1029" i="1"/>
  <c r="G1028" i="1"/>
  <c r="G1027" i="1"/>
  <c r="G1026" i="1"/>
  <c r="E12" i="5"/>
  <c r="D1017" i="1" s="1"/>
  <c r="F19" i="5"/>
  <c r="G1024" i="1"/>
  <c r="G1025" i="1"/>
  <c r="G1023" i="1"/>
  <c r="G1018" i="1"/>
  <c r="G1020" i="1"/>
  <c r="F13" i="5"/>
  <c r="H1016" i="1"/>
  <c r="H414" i="1"/>
  <c r="H299" i="1"/>
  <c r="E648" i="4"/>
  <c r="D642" i="1" s="1"/>
  <c r="G423" i="1"/>
  <c r="G302" i="1"/>
  <c r="G301" i="1"/>
  <c r="G735" i="1"/>
  <c r="G734" i="1"/>
  <c r="G727" i="1"/>
  <c r="G726" i="1"/>
  <c r="G717" i="1"/>
  <c r="G648" i="1"/>
  <c r="G647" i="1"/>
  <c r="G649" i="1"/>
  <c r="G636" i="1"/>
  <c r="G415" i="1"/>
  <c r="H383" i="1"/>
  <c r="H384" i="1"/>
  <c r="H378" i="1"/>
  <c r="F379" i="4"/>
  <c r="G374" i="1"/>
  <c r="G375" i="1"/>
  <c r="E373" i="4"/>
  <c r="D368" i="1" s="1"/>
  <c r="E647" i="4"/>
  <c r="D641" i="1" s="1"/>
  <c r="G298" i="1"/>
  <c r="F426" i="4"/>
  <c r="D421" i="1"/>
  <c r="D422" i="1"/>
  <c r="G215" i="1"/>
  <c r="G212" i="1"/>
  <c r="G213" i="1"/>
  <c r="E202" i="4"/>
  <c r="D198" i="1" s="1"/>
  <c r="G197" i="1"/>
  <c r="G196" i="1"/>
  <c r="F244" i="9"/>
  <c r="B244" i="9" s="1"/>
  <c r="E56" i="9"/>
  <c r="B56" i="9" s="1"/>
  <c r="G193" i="1"/>
  <c r="G190" i="1"/>
  <c r="G192" i="1"/>
  <c r="E55" i="9"/>
  <c r="B55" i="9" s="1"/>
  <c r="F242" i="9"/>
  <c r="B242" i="9" s="1"/>
  <c r="F194" i="4"/>
  <c r="G185" i="1"/>
  <c r="G186" i="1"/>
  <c r="G183" i="1"/>
  <c r="F240" i="9"/>
  <c r="B240" i="9" s="1"/>
  <c r="G182" i="1"/>
  <c r="H181" i="1"/>
  <c r="H180" i="1"/>
  <c r="E51" i="9"/>
  <c r="B51" i="9" s="1"/>
  <c r="F238" i="9"/>
  <c r="B238" i="9" s="1"/>
  <c r="G179" i="1"/>
  <c r="G178" i="1"/>
  <c r="G177" i="1"/>
  <c r="G176" i="1"/>
  <c r="G174" i="1"/>
  <c r="G175" i="1"/>
  <c r="F178" i="4"/>
  <c r="G173" i="1"/>
  <c r="G171" i="1"/>
  <c r="G169" i="1"/>
  <c r="G168" i="1"/>
  <c r="G166" i="1"/>
  <c r="G167" i="1"/>
  <c r="G164" i="1"/>
  <c r="G163" i="1"/>
  <c r="G161" i="1"/>
  <c r="G162" i="1"/>
  <c r="G156" i="1"/>
  <c r="G158" i="1"/>
  <c r="E48" i="9"/>
  <c r="B48" i="9" s="1"/>
  <c r="G155" i="1"/>
  <c r="F153" i="4"/>
  <c r="D149" i="1"/>
  <c r="G153" i="1"/>
  <c r="F154" i="4"/>
  <c r="G150" i="1"/>
  <c r="G136" i="1"/>
  <c r="G147" i="1"/>
  <c r="G135" i="1"/>
  <c r="H64" i="1"/>
  <c r="F135" i="4"/>
  <c r="F125" i="4"/>
  <c r="D121" i="1"/>
  <c r="G122" i="1"/>
  <c r="G124" i="1"/>
  <c r="F126" i="4"/>
  <c r="F236" i="9"/>
  <c r="B236" i="9" s="1"/>
  <c r="H79" i="1"/>
  <c r="H81" i="1"/>
  <c r="H45" i="1"/>
  <c r="F74" i="4"/>
  <c r="F49" i="4"/>
  <c r="E31" i="9"/>
  <c r="B31" i="9" s="1"/>
  <c r="E312" i="9"/>
  <c r="B312" i="9" s="1"/>
  <c r="E326" i="9"/>
  <c r="B326" i="9" s="1"/>
  <c r="E36" i="9"/>
  <c r="B36" i="9" s="1"/>
  <c r="E307" i="9"/>
  <c r="B307" i="9" s="1"/>
  <c r="E322" i="9"/>
  <c r="B322" i="9" s="1"/>
  <c r="H1377" i="1"/>
  <c r="H1381" i="1"/>
  <c r="H1385" i="1"/>
  <c r="H1389" i="1"/>
  <c r="H1393" i="1"/>
  <c r="H1397" i="1"/>
  <c r="H1404" i="1"/>
  <c r="H1408" i="1"/>
  <c r="H1412" i="1"/>
  <c r="H1416" i="1"/>
  <c r="H1420" i="1"/>
  <c r="H1424" i="1"/>
  <c r="H1428" i="1"/>
  <c r="H1435" i="1"/>
  <c r="H1439" i="1"/>
  <c r="H1443" i="1"/>
  <c r="H1447" i="1"/>
  <c r="H1451" i="1"/>
  <c r="H1455" i="1"/>
  <c r="G347"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H1375" i="1"/>
  <c r="H1379" i="1"/>
  <c r="H1383" i="1"/>
  <c r="H1387" i="1"/>
  <c r="H1391" i="1"/>
  <c r="H1395" i="1"/>
  <c r="H1399" i="1"/>
  <c r="H1402" i="1"/>
  <c r="H1406" i="1"/>
  <c r="H1410" i="1"/>
  <c r="H1414" i="1"/>
  <c r="H1418" i="1"/>
  <c r="H1422" i="1"/>
  <c r="H1426" i="1"/>
  <c r="H1430" i="1"/>
  <c r="H1433" i="1"/>
  <c r="H1437" i="1"/>
  <c r="H1441" i="1"/>
  <c r="H1445" i="1"/>
  <c r="H1449" i="1"/>
  <c r="H1453" i="1"/>
  <c r="H1457" i="1"/>
  <c r="G1505" i="1"/>
  <c r="G1509" i="1"/>
  <c r="G1513" i="1"/>
  <c r="G1517" i="1"/>
  <c r="G1521" i="1"/>
  <c r="G1529" i="1"/>
  <c r="G1533" i="1"/>
  <c r="J1541" i="1"/>
  <c r="G1541" i="1"/>
  <c r="J1543" i="1"/>
  <c r="G1543" i="1"/>
  <c r="J1545" i="1"/>
  <c r="G1545" i="1"/>
  <c r="I1545" i="1" s="1"/>
  <c r="G1549" i="1"/>
  <c r="I1549" i="1" s="1"/>
  <c r="H1549" i="1"/>
  <c r="G1551" i="1"/>
  <c r="H1551" i="1"/>
  <c r="G1553" i="1"/>
  <c r="I1553" i="1" s="1"/>
  <c r="H1553" i="1"/>
  <c r="G1555" i="1"/>
  <c r="H1555" i="1"/>
  <c r="G1557" i="1"/>
  <c r="I1557" i="1" s="1"/>
  <c r="H1557" i="1"/>
  <c r="G1559" i="1"/>
  <c r="H1559" i="1"/>
  <c r="G1561" i="1"/>
  <c r="I1561" i="1" s="1"/>
  <c r="H1561" i="1"/>
  <c r="G1563" i="1"/>
  <c r="H1563" i="1"/>
  <c r="I1565" i="1"/>
  <c r="I1567" i="1"/>
  <c r="I1569" i="1"/>
  <c r="F106" i="4"/>
  <c r="H1506" i="1"/>
  <c r="H1514" i="1"/>
  <c r="H1518" i="1"/>
  <c r="H1522" i="1"/>
  <c r="H1526" i="1"/>
  <c r="H1530" i="1"/>
  <c r="H1534" i="1"/>
  <c r="H1505" i="1"/>
  <c r="G1507" i="1"/>
  <c r="H1509" i="1"/>
  <c r="G1511" i="1"/>
  <c r="H1513" i="1"/>
  <c r="G1515" i="1"/>
  <c r="H1517" i="1"/>
  <c r="G1519" i="1"/>
  <c r="H1521" i="1"/>
  <c r="G1523" i="1"/>
  <c r="G1527" i="1"/>
  <c r="H1529" i="1"/>
  <c r="G1531" i="1"/>
  <c r="H1533" i="1"/>
  <c r="G1535" i="1"/>
  <c r="H1541" i="1"/>
  <c r="G1542" i="1"/>
  <c r="I1542" i="1" s="1"/>
  <c r="H1543" i="1"/>
  <c r="G1544" i="1"/>
  <c r="I1544" i="1" s="1"/>
  <c r="H1545" i="1"/>
  <c r="G1546" i="1"/>
  <c r="I1546" i="1" s="1"/>
  <c r="H1547" i="1"/>
  <c r="I1548" i="1"/>
  <c r="I1550" i="1"/>
  <c r="I1552" i="1"/>
  <c r="I1554" i="1"/>
  <c r="G1556" i="1"/>
  <c r="H1556" i="1"/>
  <c r="I1558" i="1"/>
  <c r="I1560" i="1"/>
  <c r="I1562" i="1"/>
  <c r="G1564" i="1"/>
  <c r="H1564" i="1"/>
  <c r="G1566" i="1"/>
  <c r="I1566" i="1" s="1"/>
  <c r="H1566" i="1"/>
  <c r="G1568" i="1"/>
  <c r="H1568" i="1"/>
  <c r="G1570" i="1"/>
  <c r="I1570" i="1" s="1"/>
  <c r="H1570" i="1"/>
  <c r="G1574" i="1"/>
  <c r="J1574" i="1"/>
  <c r="H1574" i="1"/>
  <c r="F7" i="4"/>
  <c r="H1576" i="1"/>
  <c r="I1576" i="1" s="1"/>
  <c r="H1579" i="1"/>
  <c r="I1579" i="1" s="1"/>
  <c r="H1581" i="1"/>
  <c r="I1581" i="1" s="1"/>
  <c r="G1582" i="1"/>
  <c r="H1583" i="1"/>
  <c r="H1587" i="1"/>
  <c r="H1591" i="1"/>
  <c r="H1595" i="1"/>
  <c r="H1599" i="1"/>
  <c r="H1603" i="1"/>
  <c r="H1607" i="1"/>
  <c r="H1611" i="1"/>
  <c r="H1615" i="1"/>
  <c r="H1619" i="1"/>
  <c r="H1623" i="1"/>
  <c r="H1627" i="1"/>
  <c r="H1631" i="1"/>
  <c r="H1635" i="1"/>
  <c r="H1639" i="1"/>
  <c r="H1643" i="1"/>
  <c r="H1647" i="1"/>
  <c r="H1651" i="1"/>
  <c r="H1655" i="1"/>
  <c r="H1659" i="1"/>
  <c r="H1663" i="1"/>
  <c r="H1667" i="1"/>
  <c r="H1671" i="1"/>
  <c r="H1675" i="1"/>
  <c r="H1679" i="1"/>
  <c r="H1683" i="1"/>
  <c r="F44" i="4"/>
  <c r="F64" i="4"/>
  <c r="D134" i="4"/>
  <c r="D202" i="4"/>
  <c r="F222" i="4"/>
  <c r="F327" i="4"/>
  <c r="D321" i="4"/>
  <c r="F361" i="4"/>
  <c r="G24" i="9"/>
  <c r="H24" i="9"/>
  <c r="D309" i="4"/>
  <c r="E535" i="4"/>
  <c r="E69" i="5"/>
  <c r="J1576" i="1"/>
  <c r="J1579" i="1"/>
  <c r="J1581" i="1"/>
  <c r="G1584" i="1"/>
  <c r="G1588" i="1"/>
  <c r="G1592" i="1"/>
  <c r="G1596" i="1"/>
  <c r="G1600" i="1"/>
  <c r="G1604" i="1"/>
  <c r="G1608" i="1"/>
  <c r="G1612" i="1"/>
  <c r="G1616" i="1"/>
  <c r="G1620" i="1"/>
  <c r="G1624" i="1"/>
  <c r="G1628" i="1"/>
  <c r="G1632" i="1"/>
  <c r="G1636" i="1"/>
  <c r="G1640" i="1"/>
  <c r="G1644" i="1"/>
  <c r="G1648" i="1"/>
  <c r="G1652" i="1"/>
  <c r="G1656" i="1"/>
  <c r="G1660" i="1"/>
  <c r="G1664" i="1"/>
  <c r="G1668" i="1"/>
  <c r="G1672" i="1"/>
  <c r="G1676" i="1"/>
  <c r="G1680" i="1"/>
  <c r="G1684" i="1"/>
  <c r="E639" i="4"/>
  <c r="D633" i="1" s="1"/>
  <c r="G336" i="9"/>
  <c r="F178" i="5"/>
  <c r="E345" i="9"/>
  <c r="I10" i="3" s="1"/>
  <c r="E82" i="4"/>
  <c r="D78" i="1" s="1"/>
  <c r="E164" i="4"/>
  <c r="D160" i="1" s="1"/>
  <c r="H336" i="9"/>
  <c r="E177" i="5"/>
  <c r="D571" i="4"/>
  <c r="D629" i="4"/>
  <c r="E337" i="9"/>
  <c r="B337" i="9" s="1"/>
  <c r="E338" i="9"/>
  <c r="B338" i="9" s="1"/>
  <c r="D35" i="6"/>
  <c r="D89" i="6"/>
  <c r="D114" i="6"/>
  <c r="D44" i="8"/>
  <c r="G343" i="9" s="1"/>
  <c r="E343" i="9" s="1"/>
  <c r="D648" i="4"/>
  <c r="D354" i="4"/>
  <c r="D406" i="4"/>
  <c r="D431" i="4"/>
  <c r="F473" i="4"/>
  <c r="D479" i="4"/>
  <c r="D491" i="4"/>
  <c r="F589" i="4"/>
  <c r="D597" i="4"/>
  <c r="E156" i="9"/>
  <c r="B156" i="9" s="1"/>
  <c r="D12" i="5"/>
  <c r="D70" i="5"/>
  <c r="G315" i="9"/>
  <c r="G316" i="9"/>
  <c r="F181" i="5"/>
  <c r="F197" i="5"/>
  <c r="F203" i="5"/>
  <c r="D219" i="5"/>
  <c r="D255" i="5"/>
  <c r="D5" i="6"/>
  <c r="F115" i="6"/>
  <c r="D373" i="4"/>
  <c r="D536" i="4"/>
  <c r="E314" i="9"/>
  <c r="B314" i="9" s="1"/>
  <c r="H316" i="9"/>
  <c r="H315" i="9"/>
  <c r="D129" i="6"/>
  <c r="B116" i="9"/>
  <c r="B120" i="9"/>
  <c r="E107" i="9"/>
  <c r="B107" i="9" s="1"/>
  <c r="E111" i="9"/>
  <c r="B111" i="9" s="1"/>
  <c r="E115" i="9"/>
  <c r="B115" i="9" s="1"/>
  <c r="H310" i="9"/>
  <c r="G310" i="9"/>
  <c r="E310" i="9" s="1"/>
  <c r="B310" i="9" s="1"/>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14" i="9"/>
  <c r="E214" i="9" s="1"/>
  <c r="B214" i="9" s="1"/>
  <c r="G180" i="9"/>
  <c r="H179" i="9"/>
  <c r="G215" i="9"/>
  <c r="E215" i="9" s="1"/>
  <c r="B215" i="9" s="1"/>
  <c r="G179" i="9"/>
  <c r="E179" i="9" s="1"/>
  <c r="B179" i="9" s="1"/>
  <c r="G178" i="9"/>
  <c r="E178" i="9" s="1"/>
  <c r="B178" i="9" s="1"/>
  <c r="G177" i="9"/>
  <c r="E177" i="9" s="1"/>
  <c r="B177" i="9" s="1"/>
  <c r="G176" i="9"/>
  <c r="E176" i="9" s="1"/>
  <c r="B176" i="9" s="1"/>
  <c r="G175" i="9"/>
  <c r="E175" i="9" s="1"/>
  <c r="B175" i="9" s="1"/>
  <c r="G174" i="9"/>
  <c r="E174" i="9" s="1"/>
  <c r="B174" i="9" s="1"/>
  <c r="G216" i="9"/>
  <c r="E216" i="9" s="1"/>
  <c r="B216" i="9" s="1"/>
  <c r="G212" i="9"/>
  <c r="E212" i="9" s="1"/>
  <c r="B212" i="9" s="1"/>
  <c r="G211" i="9"/>
  <c r="E211" i="9" s="1"/>
  <c r="B211" i="9" s="1"/>
  <c r="G210" i="9"/>
  <c r="E210" i="9" s="1"/>
  <c r="B210" i="9" s="1"/>
  <c r="G209" i="9"/>
  <c r="E209" i="9" s="1"/>
  <c r="B209" i="9" s="1"/>
  <c r="G208" i="9"/>
  <c r="E208" i="9" s="1"/>
  <c r="B208" i="9" s="1"/>
  <c r="L207" i="9"/>
  <c r="F207" i="9" s="1"/>
  <c r="I10" i="9"/>
  <c r="B124" i="9"/>
  <c r="B232" i="9"/>
  <c r="B248" i="9"/>
  <c r="B258" i="9"/>
  <c r="B264" i="9"/>
  <c r="B266" i="9"/>
  <c r="B282" i="9"/>
  <c r="B230" i="9"/>
  <c r="B246" i="9"/>
  <c r="B252" i="9"/>
  <c r="B262" i="9"/>
  <c r="B270" i="9"/>
  <c r="B286" i="9"/>
  <c r="B274" i="9"/>
  <c r="I31" i="3" l="1"/>
  <c r="D1537" i="1"/>
  <c r="E251" i="5"/>
  <c r="I25" i="3" s="1"/>
  <c r="I33" i="3"/>
  <c r="D1538" i="1"/>
  <c r="I1541" i="1"/>
  <c r="H19" i="9"/>
  <c r="E19" i="9" s="1"/>
  <c r="B19" i="9" s="1"/>
  <c r="F228" i="9"/>
  <c r="B228" i="9" s="1"/>
  <c r="E7" i="5"/>
  <c r="D1012" i="1" s="1"/>
  <c r="E360" i="4"/>
  <c r="H422" i="1"/>
  <c r="G422" i="1"/>
  <c r="G421" i="1"/>
  <c r="H421" i="1"/>
  <c r="G641" i="1"/>
  <c r="H641" i="1"/>
  <c r="F647" i="4"/>
  <c r="H149" i="1"/>
  <c r="G149" i="1"/>
  <c r="H121" i="1"/>
  <c r="G121" i="1"/>
  <c r="F536" i="4"/>
  <c r="D535" i="4"/>
  <c r="C530" i="1"/>
  <c r="F255" i="5"/>
  <c r="C1259" i="1"/>
  <c r="D69" i="5"/>
  <c r="F70" i="5"/>
  <c r="C1075" i="1"/>
  <c r="G78" i="1"/>
  <c r="H78" i="1"/>
  <c r="F373" i="4"/>
  <c r="C368" i="1"/>
  <c r="D251" i="5"/>
  <c r="D7" i="5"/>
  <c r="F12" i="5"/>
  <c r="C1017" i="1"/>
  <c r="F491" i="4"/>
  <c r="C485" i="1"/>
  <c r="F406" i="4"/>
  <c r="C401" i="1"/>
  <c r="F648" i="4"/>
  <c r="C642" i="1"/>
  <c r="F114" i="6"/>
  <c r="H30" i="3"/>
  <c r="C1510" i="1"/>
  <c r="E336" i="9"/>
  <c r="B336" i="9" s="1"/>
  <c r="I23" i="3"/>
  <c r="D1074" i="1"/>
  <c r="F321" i="4"/>
  <c r="C316" i="1"/>
  <c r="F134" i="4"/>
  <c r="C130" i="1"/>
  <c r="F82" i="4"/>
  <c r="F129" i="6"/>
  <c r="C1525" i="1"/>
  <c r="D430" i="4"/>
  <c r="F431" i="4"/>
  <c r="C425" i="1"/>
  <c r="F202" i="4"/>
  <c r="D152" i="4"/>
  <c r="C198" i="1"/>
  <c r="E309" i="9"/>
  <c r="B309" i="9" s="1"/>
  <c r="G339" i="9"/>
  <c r="E339" i="9" s="1"/>
  <c r="B339" i="9" s="1"/>
  <c r="F219" i="5"/>
  <c r="C1223" i="1"/>
  <c r="E316" i="9"/>
  <c r="B316" i="9" s="1"/>
  <c r="F479" i="4"/>
  <c r="C473" i="1"/>
  <c r="D360" i="4"/>
  <c r="F89" i="6"/>
  <c r="C1485" i="1"/>
  <c r="F629" i="4"/>
  <c r="C623" i="1"/>
  <c r="H160" i="1"/>
  <c r="G160" i="1"/>
  <c r="E24" i="9"/>
  <c r="F164" i="4"/>
  <c r="I1574" i="1"/>
  <c r="I1568" i="1"/>
  <c r="I1564" i="1"/>
  <c r="I1559" i="1"/>
  <c r="I1551" i="1"/>
  <c r="B207" i="9"/>
  <c r="B343" i="9"/>
  <c r="I24" i="3"/>
  <c r="D1181" i="1"/>
  <c r="F309" i="4"/>
  <c r="D308" i="4"/>
  <c r="C304" i="1"/>
  <c r="E180" i="9"/>
  <c r="B180" i="9" s="1"/>
  <c r="G348" i="9"/>
  <c r="E348" i="9" s="1"/>
  <c r="D141" i="6"/>
  <c r="F5" i="6"/>
  <c r="H27" i="3"/>
  <c r="C1401" i="1"/>
  <c r="E315" i="9"/>
  <c r="B315" i="9" s="1"/>
  <c r="F597" i="4"/>
  <c r="C591" i="1"/>
  <c r="F354" i="4"/>
  <c r="C349" i="1"/>
  <c r="K1481" i="9"/>
  <c r="G344" i="9"/>
  <c r="E344" i="9" s="1"/>
  <c r="B344" i="9" s="1"/>
  <c r="I39" i="3"/>
  <c r="C1621" i="1"/>
  <c r="F35" i="6"/>
  <c r="H28" i="3"/>
  <c r="C1431" i="1"/>
  <c r="F571" i="4"/>
  <c r="C565" i="1"/>
  <c r="E152" i="4"/>
  <c r="D177" i="5"/>
  <c r="E640" i="4"/>
  <c r="D634" i="1" s="1"/>
  <c r="D529" i="1"/>
  <c r="D6" i="4"/>
  <c r="E6" i="4"/>
  <c r="I1543" i="1"/>
  <c r="E176" i="5" l="1"/>
  <c r="D1180" i="1" s="1"/>
  <c r="D1255" i="1"/>
  <c r="G1538" i="1"/>
  <c r="H1538" i="1"/>
  <c r="E6" i="5"/>
  <c r="D1011" i="1" s="1"/>
  <c r="I22" i="3"/>
  <c r="D355" i="1"/>
  <c r="E417" i="4"/>
  <c r="D412" i="1" s="1"/>
  <c r="E418" i="4"/>
  <c r="D413" i="1" s="1"/>
  <c r="E347" i="9"/>
  <c r="B348" i="9"/>
  <c r="G1485" i="1"/>
  <c r="H1485" i="1"/>
  <c r="G425" i="1"/>
  <c r="H425" i="1"/>
  <c r="H316" i="1"/>
  <c r="G316" i="1"/>
  <c r="G642" i="1"/>
  <c r="H642" i="1"/>
  <c r="G485" i="1"/>
  <c r="H485" i="1"/>
  <c r="F7" i="5"/>
  <c r="D6" i="5"/>
  <c r="H22" i="3"/>
  <c r="C1012" i="1"/>
  <c r="F69" i="5"/>
  <c r="H23" i="3"/>
  <c r="C1074" i="1"/>
  <c r="F535" i="4"/>
  <c r="D640" i="4"/>
  <c r="C529" i="1"/>
  <c r="F177" i="5"/>
  <c r="D176" i="5"/>
  <c r="H24" i="3"/>
  <c r="C1181" i="1"/>
  <c r="G1431" i="1"/>
  <c r="H1431" i="1"/>
  <c r="G1401" i="1"/>
  <c r="H1401" i="1"/>
  <c r="G1525" i="1"/>
  <c r="H1525" i="1"/>
  <c r="H530" i="1"/>
  <c r="G530" i="1"/>
  <c r="E299" i="4"/>
  <c r="E300" i="4" s="1"/>
  <c r="D296" i="1" s="1"/>
  <c r="I18" i="3"/>
  <c r="D148" i="1"/>
  <c r="G591" i="1"/>
  <c r="H591" i="1"/>
  <c r="H565" i="1"/>
  <c r="G565" i="1"/>
  <c r="E342" i="9"/>
  <c r="B24" i="9"/>
  <c r="G623" i="1"/>
  <c r="H623" i="1"/>
  <c r="D418" i="4"/>
  <c r="F360" i="4"/>
  <c r="C355" i="1"/>
  <c r="H1223" i="1"/>
  <c r="G1223" i="1"/>
  <c r="H198" i="1"/>
  <c r="G198" i="1"/>
  <c r="G1510" i="1"/>
  <c r="H1510" i="1"/>
  <c r="F251" i="5"/>
  <c r="H25" i="3"/>
  <c r="C1255" i="1"/>
  <c r="H1259" i="1"/>
  <c r="G1259" i="1"/>
  <c r="E422" i="4"/>
  <c r="I17" i="3"/>
  <c r="D2" i="1"/>
  <c r="D417" i="4"/>
  <c r="F308" i="4"/>
  <c r="C303" i="1"/>
  <c r="D422" i="4"/>
  <c r="F6" i="4"/>
  <c r="H17" i="3"/>
  <c r="C2" i="1"/>
  <c r="H1621" i="1"/>
  <c r="G1621" i="1"/>
  <c r="H11" i="3"/>
  <c r="H349" i="1"/>
  <c r="G349" i="1"/>
  <c r="F141" i="6"/>
  <c r="H31" i="3"/>
  <c r="C1537" i="1"/>
  <c r="H304" i="1"/>
  <c r="G304" i="1"/>
  <c r="H299" i="9"/>
  <c r="G473" i="1"/>
  <c r="H473" i="1"/>
  <c r="D299" i="4"/>
  <c r="F152" i="4"/>
  <c r="H18" i="3"/>
  <c r="C148" i="1"/>
  <c r="D639" i="4"/>
  <c r="F430" i="4"/>
  <c r="C424" i="1"/>
  <c r="G130" i="1"/>
  <c r="H130" i="1"/>
  <c r="H401" i="1"/>
  <c r="G401" i="1"/>
  <c r="H1017" i="1"/>
  <c r="G1017" i="1"/>
  <c r="H368" i="1"/>
  <c r="G368" i="1"/>
  <c r="H1075" i="1"/>
  <c r="G1075" i="1"/>
  <c r="F639" i="4" l="1"/>
  <c r="C633" i="1"/>
  <c r="D301" i="4"/>
  <c r="F299" i="4"/>
  <c r="D423" i="4"/>
  <c r="C295" i="1"/>
  <c r="H148" i="1"/>
  <c r="G148" i="1"/>
  <c r="E301" i="4"/>
  <c r="D297" i="1" s="1"/>
  <c r="E423" i="4"/>
  <c r="D295" i="1"/>
  <c r="F176" i="5"/>
  <c r="C1180" i="1"/>
  <c r="H424" i="1"/>
  <c r="G424" i="1"/>
  <c r="D643" i="4"/>
  <c r="D424" i="4"/>
  <c r="F422" i="4"/>
  <c r="C417" i="1"/>
  <c r="H1255" i="1"/>
  <c r="G1255" i="1"/>
  <c r="H1074" i="1"/>
  <c r="G1074" i="1"/>
  <c r="G303" i="1"/>
  <c r="H303" i="1"/>
  <c r="F418" i="4"/>
  <c r="C413" i="1"/>
  <c r="H1012" i="1"/>
  <c r="G1012" i="1"/>
  <c r="G1537" i="1"/>
  <c r="H1537" i="1"/>
  <c r="G2" i="1"/>
  <c r="H2" i="1"/>
  <c r="D300" i="4"/>
  <c r="F417" i="4"/>
  <c r="C412" i="1"/>
  <c r="E643" i="4"/>
  <c r="E424" i="4"/>
  <c r="D419" i="1" s="1"/>
  <c r="D417" i="1"/>
  <c r="H355" i="1"/>
  <c r="G355" i="1"/>
  <c r="H1181" i="1"/>
  <c r="G1181" i="1"/>
  <c r="H529" i="1"/>
  <c r="G529" i="1"/>
  <c r="G306" i="9"/>
  <c r="E306" i="9" s="1"/>
  <c r="B306" i="9" s="1"/>
  <c r="G299" i="9"/>
  <c r="E299" i="9" s="1"/>
  <c r="F6" i="5"/>
  <c r="C1011" i="1"/>
  <c r="N3" i="9"/>
  <c r="I11" i="3"/>
  <c r="H9" i="3"/>
  <c r="F640" i="4"/>
  <c r="C634" i="1"/>
  <c r="F300" i="4" l="1"/>
  <c r="C296" i="1"/>
  <c r="H413" i="1"/>
  <c r="G413" i="1"/>
  <c r="G417" i="1"/>
  <c r="H417" i="1"/>
  <c r="F301" i="4"/>
  <c r="C297" i="1"/>
  <c r="G634" i="1"/>
  <c r="H634" i="1"/>
  <c r="B299" i="9"/>
  <c r="K3" i="9"/>
  <c r="I9" i="3"/>
  <c r="H8" i="3"/>
  <c r="G1011" i="1"/>
  <c r="H1011" i="1"/>
  <c r="D637" i="1"/>
  <c r="E644" i="4"/>
  <c r="E645" i="4" s="1"/>
  <c r="E425" i="4"/>
  <c r="D420" i="1" s="1"/>
  <c r="D418" i="1"/>
  <c r="H20" i="9"/>
  <c r="G295" i="1"/>
  <c r="H295" i="1"/>
  <c r="G633" i="1"/>
  <c r="H633" i="1"/>
  <c r="D645" i="4"/>
  <c r="F643" i="4"/>
  <c r="C637" i="1"/>
  <c r="H412" i="1"/>
  <c r="G412" i="1"/>
  <c r="F424" i="4"/>
  <c r="C419" i="1"/>
  <c r="H1180" i="1"/>
  <c r="G1180" i="1"/>
  <c r="D425" i="4"/>
  <c r="F423" i="4"/>
  <c r="D644" i="4"/>
  <c r="C418" i="1"/>
  <c r="G20" i="9"/>
  <c r="D639" i="1" l="1"/>
  <c r="M3" i="9"/>
  <c r="F645" i="4"/>
  <c r="C639" i="1"/>
  <c r="D646" i="4"/>
  <c r="F644" i="4"/>
  <c r="C638" i="1"/>
  <c r="G419" i="1"/>
  <c r="H419" i="1"/>
  <c r="G637" i="1"/>
  <c r="H637" i="1"/>
  <c r="G296" i="1"/>
  <c r="H296" i="1"/>
  <c r="G418" i="1"/>
  <c r="H418" i="1"/>
  <c r="E646" i="4"/>
  <c r="D638" i="1"/>
  <c r="G297" i="1"/>
  <c r="H297" i="1"/>
  <c r="E20" i="9"/>
  <c r="B20" i="9" s="1"/>
  <c r="F425" i="4"/>
  <c r="C420" i="1"/>
  <c r="E650" i="4" l="1"/>
  <c r="D640" i="1"/>
  <c r="D650" i="4"/>
  <c r="F646" i="4"/>
  <c r="C640" i="1"/>
  <c r="G639" i="1"/>
  <c r="H639" i="1"/>
  <c r="H334" i="9"/>
  <c r="G334" i="9"/>
  <c r="G420" i="1"/>
  <c r="H420" i="1"/>
  <c r="G638" i="1"/>
  <c r="H638" i="1"/>
  <c r="D649" i="4"/>
  <c r="E649" i="4"/>
  <c r="I19" i="3" l="1"/>
  <c r="D643" i="1"/>
  <c r="F650" i="4"/>
  <c r="H20" i="3"/>
  <c r="C644" i="1"/>
  <c r="F649" i="4"/>
  <c r="H19" i="3"/>
  <c r="C643" i="1"/>
  <c r="G297" i="9"/>
  <c r="E297" i="9" s="1"/>
  <c r="B297" i="9" s="1"/>
  <c r="E334" i="9"/>
  <c r="G640" i="1"/>
  <c r="H640" i="1"/>
  <c r="H7" i="3"/>
  <c r="I20" i="3"/>
  <c r="D644" i="1"/>
  <c r="J3" i="9" l="1"/>
  <c r="H643" i="1"/>
  <c r="G643" i="1"/>
  <c r="B334" i="9"/>
  <c r="E298" i="9"/>
  <c r="I8" i="3" s="1"/>
  <c r="G644" i="1"/>
  <c r="H644" i="1"/>
  <c r="G295" i="9" l="1"/>
  <c r="L293" i="9"/>
  <c r="F293" i="9" s="1"/>
  <c r="H295" i="9"/>
  <c r="H18" i="9"/>
  <c r="G18" i="9"/>
  <c r="K9" i="9"/>
  <c r="L15" i="9"/>
  <c r="G21" i="9"/>
  <c r="I8" i="9"/>
  <c r="M15" i="9"/>
  <c r="I9" i="9"/>
  <c r="H16" i="9"/>
  <c r="J5" i="9"/>
  <c r="L16" i="9"/>
  <c r="K12" i="9"/>
  <c r="J11" i="9"/>
  <c r="I12" i="9"/>
  <c r="J8" i="9"/>
  <c r="G15" i="9"/>
  <c r="G17" i="9"/>
  <c r="K5" i="9"/>
  <c r="J10" i="9"/>
  <c r="M16" i="9"/>
  <c r="G22" i="9"/>
  <c r="K10" i="9"/>
  <c r="G16" i="9"/>
  <c r="H21" i="9"/>
  <c r="I5" i="9"/>
  <c r="K11" i="9"/>
  <c r="J17" i="9"/>
  <c r="I6" i="9"/>
  <c r="K7" i="9"/>
  <c r="K8" i="9"/>
  <c r="J13" i="9"/>
  <c r="I13" i="9"/>
  <c r="J9" i="9"/>
  <c r="H15" i="9"/>
  <c r="J6" i="9"/>
  <c r="I11" i="9"/>
  <c r="H17" i="9"/>
  <c r="K6" i="9"/>
  <c r="I17" i="9"/>
  <c r="H22" i="9"/>
  <c r="J12" i="9"/>
  <c r="I7" i="9"/>
  <c r="K13" i="9"/>
  <c r="J7" i="9"/>
  <c r="E22" i="9" l="1"/>
  <c r="B22" i="9" s="1"/>
  <c r="E21" i="9"/>
  <c r="B21" i="9" s="1"/>
  <c r="E5" i="9"/>
  <c r="B5" i="9" s="1"/>
  <c r="E17" i="9"/>
  <c r="B17" i="9" s="1"/>
  <c r="E11" i="9"/>
  <c r="B11" i="9" s="1"/>
  <c r="E13" i="9"/>
  <c r="B13" i="9" s="1"/>
  <c r="E6" i="9"/>
  <c r="B6" i="9" s="1"/>
  <c r="E15" i="9"/>
  <c r="E9" i="9"/>
  <c r="B9" i="9" s="1"/>
  <c r="F15" i="9"/>
  <c r="E16" i="9"/>
  <c r="E10" i="9"/>
  <c r="B10" i="9" s="1"/>
  <c r="F16" i="9"/>
  <c r="B293" i="9"/>
  <c r="F23" i="9"/>
  <c r="E7" i="9"/>
  <c r="B7" i="9" s="1"/>
  <c r="E12" i="9"/>
  <c r="B12" i="9" s="1"/>
  <c r="E8" i="9"/>
  <c r="B8" i="9" s="1"/>
  <c r="E18" i="9"/>
  <c r="B18" i="9" s="1"/>
  <c r="E295" i="9"/>
  <c r="E4" i="9" l="1"/>
  <c r="B295" i="9"/>
  <c r="E23" i="9"/>
  <c r="I7" i="3" s="1"/>
  <c r="F14" i="9"/>
  <c r="F3" i="9" s="1"/>
  <c r="B16" i="9"/>
  <c r="B15" i="9"/>
  <c r="E14" i="9"/>
  <c r="I13" i="3" s="1"/>
  <c r="E3" i="9" l="1"/>
</calcChain>
</file>

<file path=xl/sharedStrings.xml><?xml version="1.0" encoding="utf-8"?>
<sst xmlns="http://schemas.openxmlformats.org/spreadsheetml/2006/main" count="4733" uniqueCount="3656">
  <si>
    <t>Obveznik:</t>
  </si>
  <si>
    <t>27781 - ZAVOD ZA JAVNO ZDRAVSTVO KOPRIVNIČKO-KRIŽEVAČKE ŽUPANIJE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</si>
  <si>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</si>
  <si>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</si>
  <si>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</si>
  <si>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</si>
  <si>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</si>
  <si>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</si>
  <si>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</si>
  <si>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</si>
  <si>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</si>
  <si>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</si>
  <si>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</si>
  <si>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</si>
  <si>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</si>
  <si>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</si>
  <si>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</si>
  <si>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</si>
  <si>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</si>
  <si>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</si>
  <si>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</si>
  <si>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</si>
  <si>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</si>
  <si>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</si>
  <si>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</si>
  <si>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</si>
  <si>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</si>
  <si>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</si>
  <si>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</si>
  <si>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</si>
  <si>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</si>
  <si>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</si>
  <si>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</si>
  <si>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</si>
  <si>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</si>
  <si>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</si>
  <si>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</si>
  <si>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</si>
  <si>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</si>
  <si>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</si>
  <si>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</si>
  <si>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</si>
  <si>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</si>
  <si>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</si>
  <si>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</si>
  <si>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</si>
  <si>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</si>
  <si>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</si>
  <si>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</si>
  <si>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</si>
  <si>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</si>
  <si>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</si>
  <si>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</si>
  <si>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</si>
  <si>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</si>
  <si>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</si>
  <si>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</si>
  <si>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</si>
  <si>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</si>
  <si>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</si>
  <si>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</si>
  <si>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</si>
  <si>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</si>
  <si>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</si>
  <si>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</si>
  <si>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</si>
  <si>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</si>
  <si>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</si>
  <si>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</si>
  <si>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</si>
  <si>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</si>
  <si>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</si>
  <si>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</si>
  <si>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</si>
  <si>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</si>
  <si>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</si>
  <si>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</si>
  <si>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</si>
  <si>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</si>
  <si>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</si>
  <si>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</si>
  <si>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</si>
  <si>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</si>
  <si>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</si>
  <si>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</si>
  <si>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</si>
  <si>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</si>
  <si>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</si>
  <si>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</si>
  <si>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</si>
  <si>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</si>
  <si>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</si>
  <si>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</si>
  <si>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</si>
  <si>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</si>
  <si>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</si>
  <si>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</si>
  <si>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</si>
  <si>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</si>
  <si>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</si>
  <si>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</si>
  <si>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</si>
  <si>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</si>
  <si>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</si>
  <si>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</si>
  <si>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</si>
  <si>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</si>
  <si>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</si>
  <si>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</si>
  <si>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</si>
  <si>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</si>
  <si>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</si>
  <si>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</si>
  <si>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</si>
  <si>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</si>
  <si>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</si>
  <si>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</si>
  <si>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</si>
  <si>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</si>
  <si>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</si>
  <si>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</si>
  <si>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</si>
  <si>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</si>
  <si>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</si>
  <si>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</si>
  <si>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</si>
  <si>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</si>
  <si>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</si>
  <si>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</si>
  <si>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</si>
  <si>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</si>
  <si>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</si>
  <si>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</si>
  <si>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</si>
  <si>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</si>
  <si>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</si>
  <si>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</si>
  <si>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</si>
  <si>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</si>
  <si>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</si>
  <si>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</si>
  <si>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</si>
  <si>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</si>
  <si>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</si>
  <si>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</si>
  <si>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</si>
  <si>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</si>
  <si>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</si>
  <si>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</si>
  <si>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</si>
  <si>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</si>
  <si>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</si>
  <si>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</si>
  <si>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</si>
  <si>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</si>
  <si>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</si>
  <si>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</si>
  <si>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</si>
  <si>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</si>
  <si>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</si>
  <si>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</si>
  <si>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</si>
  <si>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</si>
  <si>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</si>
  <si>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</si>
  <si>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</si>
  <si>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</si>
  <si>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</si>
  <si>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</si>
  <si>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</si>
  <si>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</si>
  <si>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</si>
  <si>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</si>
  <si>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</si>
  <si>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</si>
  <si>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</si>
  <si>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</si>
  <si>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</si>
  <si>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</si>
  <si>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</si>
  <si>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</si>
  <si>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</si>
  <si>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</si>
  <si>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</si>
  <si>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</si>
  <si>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</si>
  <si>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</si>
  <si>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</si>
  <si>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</si>
  <si>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</si>
  <si>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</si>
  <si>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</si>
  <si>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</si>
  <si>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</si>
  <si>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</si>
  <si>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</si>
  <si>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</si>
  <si>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</si>
  <si>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</si>
  <si>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</si>
  <si>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</si>
  <si>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</si>
  <si>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</si>
  <si>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</si>
  <si>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</si>
  <si>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</si>
  <si>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</si>
  <si>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</si>
  <si>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</si>
  <si>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</si>
  <si>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</si>
  <si>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</si>
  <si>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</si>
  <si>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</si>
  <si>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</si>
  <si>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</si>
  <si>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</si>
  <si>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</si>
  <si>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</si>
  <si>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</si>
  <si>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</si>
  <si>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</si>
  <si>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</si>
  <si>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</si>
  <si>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</si>
  <si>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</si>
  <si>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</si>
  <si>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</si>
  <si>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</si>
  <si>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</si>
  <si>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</si>
  <si>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</si>
  <si>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</si>
  <si>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</si>
  <si>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</si>
  <si>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</si>
  <si>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</si>
  <si>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</si>
  <si>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</si>
  <si>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</si>
  <si>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</si>
  <si>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</si>
  <si>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</si>
  <si>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</si>
  <si>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</si>
  <si>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</si>
  <si>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</si>
  <si>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</si>
  <si>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</si>
  <si>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</si>
  <si>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</si>
  <si>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</si>
  <si>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</si>
  <si>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</si>
  <si>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</si>
  <si>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</si>
  <si>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</si>
  <si>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</si>
  <si>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</si>
  <si>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</si>
  <si>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</si>
  <si>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</si>
  <si>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</si>
  <si>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</si>
  <si>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</si>
  <si>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</si>
  <si>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</si>
  <si>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</si>
  <si>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</si>
  <si>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</si>
  <si>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</si>
  <si>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</si>
  <si>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</si>
  <si>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</si>
  <si>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</si>
  <si>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</si>
  <si>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</si>
  <si>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</si>
  <si>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</si>
  <si>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</si>
  <si>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</si>
  <si>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</si>
  <si>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</si>
  <si>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</si>
  <si>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</si>
  <si>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</si>
  <si>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</si>
  <si>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</si>
  <si>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</si>
  <si>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</si>
  <si>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</si>
  <si>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</si>
  <si>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</si>
  <si>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</si>
  <si>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</si>
  <si>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</si>
  <si>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</si>
  <si>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</si>
  <si>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</si>
  <si>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</si>
  <si>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</si>
  <si>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</si>
  <si>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</si>
  <si>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</si>
  <si>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</si>
  <si>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</si>
  <si>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</si>
  <si>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</si>
  <si>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</si>
  <si>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</si>
  <si>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</si>
  <si>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</si>
  <si>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</si>
  <si>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</si>
  <si>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</si>
  <si>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</si>
  <si>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</si>
  <si>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</si>
  <si>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</si>
  <si>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</si>
  <si>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</si>
  <si>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</si>
  <si>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</si>
  <si>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</si>
  <si>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</si>
  <si>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</si>
  <si>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</si>
  <si>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</si>
  <si>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</si>
  <si>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</si>
  <si>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</si>
  <si>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</si>
  <si>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</si>
  <si>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</si>
  <si>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</si>
  <si>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</si>
  <si>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</si>
  <si>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</si>
  <si>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</si>
  <si>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</si>
  <si>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</si>
  <si>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</si>
  <si>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</si>
  <si>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</si>
  <si>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</si>
  <si>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</si>
  <si>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</si>
  <si>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</si>
  <si>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</si>
  <si>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</si>
  <si>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</si>
  <si>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</si>
  <si>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</si>
  <si>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</si>
  <si>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</si>
  <si>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</si>
  <si>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</si>
  <si>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</si>
  <si>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</si>
  <si>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</si>
  <si>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</si>
  <si>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</si>
  <si>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</si>
  <si>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</si>
  <si>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</si>
  <si>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</si>
  <si>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</si>
  <si>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</si>
  <si>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</si>
  <si>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</si>
  <si>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</si>
  <si>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</si>
  <si>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</si>
  <si>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</si>
  <si>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</si>
  <si>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</si>
  <si>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</si>
  <si>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</si>
  <si>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</si>
  <si>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</si>
  <si>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</si>
  <si>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</si>
  <si>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</si>
  <si>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</si>
  <si>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</si>
  <si>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</si>
  <si>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</si>
  <si>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</si>
  <si>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</si>
  <si>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</si>
  <si>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</si>
  <si>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</si>
  <si>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</si>
  <si>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</si>
  <si>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</si>
  <si>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</si>
  <si>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</si>
  <si>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</si>
  <si>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</si>
  <si>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</si>
  <si>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</si>
  <si>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</si>
  <si>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</si>
  <si>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</si>
  <si>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</si>
  <si>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</si>
  <si>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</si>
  <si>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</si>
  <si>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</si>
  <si>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</si>
  <si>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</si>
  <si>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</si>
  <si>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</si>
  <si>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</si>
  <si>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</si>
  <si>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</si>
  <si>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</si>
  <si>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</si>
  <si>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</si>
  <si>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</si>
  <si>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</si>
  <si>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</si>
  <si>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</si>
  <si>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</si>
  <si>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</si>
  <si>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</si>
  <si>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</si>
  <si>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</si>
  <si>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</si>
  <si>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</si>
  <si>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</si>
  <si>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</si>
  <si>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</si>
  <si>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</si>
  <si>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</si>
  <si>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</si>
  <si>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</si>
  <si>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</si>
  <si>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</si>
  <si>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</si>
  <si>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</si>
  <si>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</si>
  <si>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</si>
  <si>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</si>
  <si>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</si>
  <si>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</si>
  <si>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</si>
  <si>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</si>
  <si>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</si>
  <si>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</si>
  <si>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</si>
  <si>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</si>
  <si>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</si>
  <si>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</si>
  <si>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</si>
  <si>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</si>
  <si>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</si>
  <si>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</si>
  <si>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</si>
  <si>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</si>
  <si>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</si>
  <si>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</si>
  <si>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</si>
  <si>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</si>
  <si>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</si>
  <si>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</si>
  <si>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</si>
  <si>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</si>
  <si>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</si>
  <si>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</si>
  <si>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</si>
  <si>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</si>
  <si>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</si>
  <si>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</si>
  <si>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</si>
  <si>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</si>
  <si>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</si>
  <si>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</si>
  <si>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</si>
  <si>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</si>
  <si>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</si>
  <si>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</si>
  <si>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</si>
  <si>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</si>
  <si>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</si>
  <si>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</si>
  <si>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</si>
  <si>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</si>
  <si>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</si>
  <si>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</si>
  <si>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</si>
  <si>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</si>
  <si>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</si>
  <si>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</si>
  <si>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</si>
  <si>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</si>
  <si>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</si>
  <si>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</si>
  <si>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</si>
  <si>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</si>
  <si>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</si>
  <si>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</si>
  <si>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</si>
  <si>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</si>
  <si>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</si>
  <si>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</si>
  <si>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</si>
  <si>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</si>
  <si>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</si>
  <si>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</si>
  <si>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</si>
  <si>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</si>
  <si>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</si>
  <si>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</si>
  <si>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</si>
  <si>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</si>
  <si>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</si>
  <si>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</si>
  <si>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</si>
  <si>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</si>
  <si>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</si>
  <si>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</si>
  <si>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</si>
  <si>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</si>
  <si>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</si>
  <si>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</si>
  <si>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</si>
  <si>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</si>
  <si>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</si>
  <si>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</si>
  <si>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</si>
  <si>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</si>
  <si>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</si>
  <si>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</si>
  <si>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</si>
  <si>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</si>
  <si>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</si>
  <si>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</si>
  <si>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</si>
  <si>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</si>
  <si>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</si>
  <si>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</si>
  <si>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</si>
  <si>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</si>
  <si>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</si>
  <si>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</si>
  <si>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</si>
  <si>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</si>
  <si>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</si>
  <si>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</si>
  <si>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</si>
  <si>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</si>
  <si>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</si>
  <si>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</si>
  <si>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</si>
  <si>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</si>
  <si>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</si>
  <si>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</si>
  <si>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</si>
  <si>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</si>
  <si>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</si>
  <si>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</si>
  <si>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</si>
  <si>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</si>
  <si>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</si>
  <si>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</si>
  <si>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</si>
  <si>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</si>
  <si>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</si>
  <si>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</si>
  <si>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</si>
  <si>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</si>
  <si>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</si>
  <si>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</si>
  <si>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</si>
  <si>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</si>
  <si>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</si>
  <si>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</si>
  <si>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</si>
  <si>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</si>
  <si>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</si>
  <si>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</si>
  <si>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</si>
  <si>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</si>
  <si>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</si>
  <si>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</si>
  <si>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</si>
  <si>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</si>
  <si>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</si>
  <si>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</si>
  <si>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</si>
  <si>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</si>
  <si>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</si>
  <si>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</si>
  <si>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</si>
  <si>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</si>
  <si>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</si>
  <si>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</si>
  <si>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</si>
  <si>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</si>
  <si>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</si>
  <si>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</si>
  <si>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</si>
  <si>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</si>
  <si>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</si>
  <si>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</si>
  <si>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</si>
  <si>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</si>
  <si>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</si>
  <si>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</si>
  <si>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</si>
  <si>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</si>
  <si>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</si>
  <si>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</si>
  <si>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</si>
  <si>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</si>
  <si>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</si>
  <si>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</si>
  <si>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</si>
  <si>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</si>
  <si>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</si>
  <si>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</si>
  <si>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</si>
  <si>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</si>
  <si>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</si>
  <si>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</si>
  <si>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</si>
  <si>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</si>
  <si>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</si>
  <si>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</si>
  <si>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</si>
  <si>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</si>
  <si>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</si>
  <si>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</si>
  <si>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</si>
  <si>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</si>
  <si>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</si>
  <si>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</si>
  <si>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</si>
  <si>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</si>
  <si>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</si>
  <si>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</si>
  <si>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</si>
  <si>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</si>
  <si>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</si>
  <si>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</si>
  <si>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</si>
  <si>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</si>
  <si>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</si>
  <si>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</si>
  <si>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</si>
  <si>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</si>
  <si>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</si>
  <si>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</si>
  <si>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</si>
  <si>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</si>
  <si>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</si>
  <si>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</si>
  <si>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</si>
  <si>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</si>
  <si>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</si>
  <si>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</si>
  <si>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</si>
  <si>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</si>
  <si>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</si>
  <si>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</si>
  <si>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</si>
  <si>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</si>
  <si>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</si>
  <si>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</si>
  <si>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</si>
  <si>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</si>
  <si>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</si>
  <si>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</si>
  <si>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</si>
  <si>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</si>
  <si>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</si>
  <si>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</si>
  <si>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</si>
  <si>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</si>
  <si>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</si>
  <si>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</si>
  <si>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</si>
  <si>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</si>
  <si>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</si>
  <si>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</si>
  <si>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</si>
  <si>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</si>
  <si>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</si>
  <si>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</si>
  <si>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</si>
  <si>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</si>
  <si>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</si>
  <si>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</si>
  <si>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</si>
  <si>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</si>
  <si>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</si>
  <si>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</si>
  <si>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</si>
  <si>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</si>
  <si>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</si>
  <si>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</si>
  <si>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</si>
  <si>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</si>
  <si>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</si>
  <si>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</si>
  <si>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</si>
  <si>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</si>
  <si>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</si>
  <si>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</si>
  <si>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</si>
  <si>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</si>
  <si>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</si>
  <si>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</si>
  <si>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</si>
  <si>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</si>
  <si>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</si>
  <si>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</si>
  <si>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</si>
  <si>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</si>
  <si>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</si>
  <si>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</si>
  <si>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</si>
  <si>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</si>
  <si>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</si>
  <si>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</si>
  <si>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</si>
  <si>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</si>
  <si>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</si>
  <si>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</si>
  <si>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</si>
  <si>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</si>
  <si>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</si>
  <si>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</si>
  <si>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</si>
  <si>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</si>
  <si>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</si>
  <si>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</si>
  <si>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</si>
  <si>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</si>
  <si>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</si>
  <si>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</si>
  <si>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</si>
  <si>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</si>
  <si>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</si>
  <si>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</si>
  <si>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</si>
  <si>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</si>
  <si>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</si>
  <si>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</si>
  <si>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</si>
  <si>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</si>
  <si>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</si>
  <si>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</si>
  <si>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</si>
  <si>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</si>
  <si>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</si>
  <si>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</si>
  <si>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</si>
  <si>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</si>
  <si>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</si>
  <si>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</si>
  <si>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</si>
  <si>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</si>
  <si>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</si>
  <si>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</si>
  <si>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</si>
  <si>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</si>
  <si>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</si>
  <si>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</si>
  <si>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</si>
  <si>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</si>
  <si>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</si>
  <si>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</si>
  <si>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</si>
  <si>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</si>
  <si>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</si>
  <si>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</si>
  <si>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</si>
  <si>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</si>
  <si>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</si>
  <si>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</si>
  <si>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</si>
  <si>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</si>
  <si>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</si>
  <si>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</si>
  <si>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</si>
  <si>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</si>
  <si>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</si>
  <si>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</si>
  <si>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</si>
  <si>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</si>
  <si>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</si>
  <si>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</si>
  <si>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</si>
  <si>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</si>
  <si>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</si>
  <si>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</si>
  <si>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</si>
  <si>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</si>
  <si>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</si>
  <si>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</si>
  <si>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</si>
  <si>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</si>
  <si>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</si>
  <si>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</si>
  <si>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</si>
  <si>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</si>
  <si>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</si>
  <si>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</si>
  <si>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</si>
  <si>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</si>
  <si>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</si>
  <si>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</si>
  <si>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</si>
  <si>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</si>
  <si>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</si>
  <si>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</si>
  <si>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</si>
  <si>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</si>
  <si>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</si>
  <si>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</si>
  <si>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</si>
  <si>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</si>
  <si>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</si>
  <si>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</si>
  <si>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</si>
  <si>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</si>
  <si>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</si>
  <si>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</si>
  <si>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</si>
  <si>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</si>
  <si>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</si>
  <si>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</si>
  <si>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</si>
  <si>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</si>
  <si>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</si>
  <si>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</si>
  <si>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</si>
  <si>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</si>
  <si>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</si>
  <si>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</si>
  <si>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</si>
  <si>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</si>
  <si>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</si>
  <si>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</si>
  <si>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</si>
  <si>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</si>
  <si>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</si>
  <si>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</si>
  <si>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</si>
  <si>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</si>
  <si>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</si>
  <si>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</si>
  <si>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</si>
  <si>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</si>
  <si>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</si>
  <si>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</si>
  <si>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</si>
  <si>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</si>
  <si>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</si>
  <si>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</si>
  <si>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</si>
  <si>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</si>
  <si>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</si>
  <si>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</si>
  <si>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</si>
  <si>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</si>
  <si>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</si>
  <si>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</si>
  <si>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</si>
  <si>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</si>
  <si>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</si>
  <si>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</si>
  <si>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</si>
  <si>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</si>
  <si>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</si>
  <si>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</si>
  <si>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</si>
  <si>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</si>
  <si>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</si>
  <si>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</si>
  <si>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</si>
  <si>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</si>
  <si>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</si>
  <si>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</si>
  <si>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</si>
  <si>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</si>
  <si>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</si>
  <si>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</si>
  <si>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</si>
  <si>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</si>
  <si>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</si>
  <si>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</si>
  <si>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</si>
  <si>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</si>
  <si>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</si>
  <si>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</si>
  <si>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</si>
  <si>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</si>
  <si>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</si>
  <si>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</si>
  <si>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</si>
  <si>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</si>
  <si>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</si>
  <si>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</si>
  <si>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</si>
  <si>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</si>
  <si>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</si>
  <si>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</si>
  <si>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</si>
  <si>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</si>
  <si>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</si>
  <si>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</si>
  <si>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</si>
  <si>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</si>
  <si>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</si>
  <si>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</si>
  <si>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</si>
  <si>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</si>
  <si>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</si>
  <si>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</si>
  <si>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</si>
  <si>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</si>
  <si>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</si>
  <si>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</si>
  <si>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</si>
  <si>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</si>
  <si>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</si>
  <si>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</si>
  <si>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</si>
  <si>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</si>
  <si>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</si>
  <si>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</si>
  <si>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</si>
  <si>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</si>
  <si>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</si>
  <si>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</si>
  <si>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</si>
  <si>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</si>
  <si>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</si>
  <si>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</si>
  <si>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</si>
  <si>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</si>
  <si>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</si>
  <si>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</si>
  <si>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</si>
  <si>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</si>
  <si>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</si>
  <si>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</si>
  <si>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</si>
  <si>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</si>
  <si>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</si>
  <si>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</si>
  <si>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</si>
  <si>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</si>
  <si>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</si>
  <si>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</si>
  <si>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</si>
  <si>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</si>
  <si>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</si>
  <si>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</si>
  <si>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</si>
  <si>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</si>
  <si>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</si>
  <si>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</si>
  <si>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</si>
  <si>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</si>
  <si>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</si>
  <si>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</si>
  <si>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</si>
  <si>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</si>
  <si>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</si>
  <si>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</si>
  <si>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</si>
  <si>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</si>
  <si>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</si>
  <si>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</si>
  <si>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</si>
  <si>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</si>
  <si>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</si>
  <si>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</si>
  <si>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</si>
  <si>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</si>
  <si>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</si>
  <si>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</si>
  <si>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</si>
  <si>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</si>
  <si>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</si>
  <si>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</si>
  <si>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</si>
  <si>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</si>
  <si>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</si>
  <si>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</si>
  <si>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</si>
  <si>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</si>
  <si>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</si>
  <si>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</si>
  <si>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</si>
  <si>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</si>
  <si>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</si>
  <si>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</si>
  <si>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</si>
  <si>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</si>
  <si>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</si>
  <si>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</si>
  <si>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</si>
  <si>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</si>
  <si>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</si>
  <si>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</si>
  <si>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</si>
  <si>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</si>
  <si>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</si>
  <si>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</si>
  <si>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</si>
  <si>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</si>
  <si>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</si>
  <si>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</si>
  <si>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</si>
  <si>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</si>
  <si>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</si>
  <si>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</si>
  <si>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</si>
  <si>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</si>
  <si>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</si>
  <si>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</si>
  <si>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</si>
  <si>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</si>
  <si>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</si>
  <si>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</si>
  <si>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</si>
  <si>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</si>
  <si>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</si>
  <si>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</si>
  <si>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</si>
  <si>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</si>
  <si>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</si>
  <si>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</si>
  <si>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</si>
  <si>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</si>
  <si>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</si>
  <si>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</si>
  <si>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</si>
  <si>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</si>
  <si>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</si>
  <si>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</si>
  <si>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</si>
  <si>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</si>
  <si>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</si>
  <si>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</si>
  <si>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</si>
  <si>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</si>
  <si>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</si>
  <si>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</si>
  <si>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</si>
  <si>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</si>
  <si>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</si>
  <si>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</si>
  <si>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</si>
  <si>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</si>
  <si>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</si>
  <si>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</si>
  <si>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</si>
  <si>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</si>
  <si>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</si>
  <si>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</si>
  <si>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</si>
  <si>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</si>
  <si>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</si>
  <si>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</si>
  <si>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</si>
  <si>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</si>
  <si>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</si>
  <si>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</si>
  <si>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</si>
  <si>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</si>
  <si>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</si>
  <si>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</si>
  <si>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</si>
  <si>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</si>
  <si>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</si>
  <si>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</si>
  <si>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</si>
  <si>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</si>
  <si>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</si>
  <si>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</si>
  <si>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</si>
  <si>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</si>
  <si>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</si>
  <si>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</si>
  <si>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</si>
  <si>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</si>
  <si>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</si>
  <si>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</si>
  <si>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</si>
  <si>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</si>
  <si>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</si>
  <si>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</si>
  <si>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</si>
  <si>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</si>
  <si>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</si>
  <si>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</si>
  <si>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</si>
  <si>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</si>
  <si>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</si>
  <si>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</si>
  <si>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</si>
  <si>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</si>
  <si>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</si>
  <si>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</si>
  <si>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</si>
  <si>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</si>
  <si>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</si>
  <si>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</si>
  <si>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</si>
  <si>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</si>
  <si>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</si>
  <si>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</si>
  <si>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</si>
  <si>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</si>
  <si>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</si>
  <si>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</si>
  <si>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</si>
  <si>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</si>
  <si>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</si>
  <si>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</si>
  <si>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</si>
  <si>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</si>
  <si>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</si>
  <si>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</si>
  <si>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</si>
  <si>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</si>
  <si>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</si>
  <si>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</si>
  <si>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</si>
  <si>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</si>
  <si>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</si>
  <si>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</si>
  <si>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</si>
  <si>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</si>
  <si>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</si>
  <si>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</si>
  <si>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</si>
  <si>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</si>
  <si>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</si>
  <si>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</si>
  <si>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</si>
  <si>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</si>
  <si>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</si>
  <si>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</si>
  <si>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</si>
  <si>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</si>
  <si>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</si>
  <si>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</si>
  <si>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</si>
  <si>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</si>
  <si>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</si>
  <si>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</si>
  <si>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</si>
  <si>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</si>
  <si>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</si>
  <si>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</si>
  <si>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</si>
  <si>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</si>
  <si>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</si>
  <si>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</si>
  <si>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</si>
  <si>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</si>
  <si>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</si>
  <si>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</si>
  <si>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</si>
  <si>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</si>
  <si>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</si>
  <si>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</si>
  <si>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</si>
  <si>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</si>
  <si>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</si>
  <si>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</si>
  <si>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</si>
  <si>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</si>
  <si>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</si>
  <si>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</si>
  <si>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</si>
  <si>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</si>
  <si>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</si>
  <si>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</si>
  <si>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</si>
  <si>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</si>
  <si>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</si>
  <si>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</si>
  <si>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</si>
  <si>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</si>
  <si>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</si>
  <si>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</si>
  <si>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</si>
  <si>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</si>
  <si>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</si>
  <si>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</si>
  <si>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</si>
  <si>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</si>
  <si>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</si>
  <si>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</si>
  <si>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</si>
  <si>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</si>
  <si>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</si>
  <si>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</si>
  <si>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</si>
  <si>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</si>
  <si>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</si>
  <si>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</si>
  <si>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</si>
  <si>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</si>
  <si>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</si>
  <si>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</si>
  <si>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</si>
  <si>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</si>
  <si>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</si>
  <si>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</si>
  <si>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</si>
  <si>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</si>
  <si>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</si>
  <si>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</si>
  <si>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</si>
  <si>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</si>
  <si>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</si>
  <si>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</si>
  <si>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</si>
  <si>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</si>
  <si>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</si>
  <si>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</si>
  <si>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</si>
  <si>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</si>
  <si>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</si>
  <si>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</si>
  <si>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</si>
  <si>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</si>
  <si>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</si>
  <si>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</si>
  <si>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</si>
  <si>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</si>
  <si>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</si>
  <si>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</si>
  <si>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</si>
  <si>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</si>
  <si>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</si>
  <si>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</si>
  <si>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</si>
  <si>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</si>
  <si>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</si>
  <si>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</si>
  <si>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</si>
  <si>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</si>
  <si>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</si>
  <si>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</si>
  <si>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</si>
  <si>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</si>
  <si>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</si>
  <si>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</si>
  <si>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</si>
  <si>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</si>
  <si>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</si>
  <si>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</si>
  <si>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</si>
  <si>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</si>
  <si>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</si>
  <si>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</si>
  <si>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</si>
  <si>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</si>
  <si>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</si>
  <si>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</si>
  <si>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</si>
  <si>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</si>
  <si>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</si>
  <si>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</si>
  <si>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</si>
  <si>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</si>
  <si>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</si>
  <si>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</si>
  <si>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</si>
  <si>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</si>
  <si>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</si>
  <si>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</si>
  <si>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</si>
  <si>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</si>
  <si>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</si>
  <si>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</si>
  <si>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</si>
  <si>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</si>
  <si>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</si>
  <si>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</si>
  <si>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</si>
  <si>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</si>
  <si>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</si>
  <si>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</si>
  <si>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</si>
  <si>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</si>
  <si>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</si>
  <si>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</si>
  <si>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</si>
  <si>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</si>
  <si>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</si>
  <si>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</si>
  <si>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</si>
  <si>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</si>
  <si>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</si>
  <si>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</si>
  <si>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</si>
  <si>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</si>
  <si>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</si>
  <si>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</si>
  <si>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</si>
  <si>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</si>
  <si>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</si>
  <si>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</si>
  <si>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</si>
  <si>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</si>
  <si>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</si>
  <si>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</si>
  <si>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</si>
  <si>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</si>
  <si>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</si>
  <si>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</si>
  <si>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</si>
  <si>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</si>
  <si>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</si>
  <si>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</si>
  <si>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</si>
  <si>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</si>
  <si>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</si>
  <si>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</si>
  <si>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</si>
  <si>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</si>
  <si>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</si>
  <si>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</si>
  <si>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</si>
  <si>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</si>
  <si>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</si>
  <si>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</si>
  <si>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</si>
  <si>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</si>
  <si>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</si>
  <si>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</si>
  <si>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</si>
  <si>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</si>
  <si>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</si>
  <si>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</si>
  <si>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</si>
  <si>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</si>
  <si>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</si>
  <si>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</si>
  <si>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</si>
  <si>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</si>
  <si>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</si>
  <si>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</si>
  <si>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</si>
  <si>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</si>
  <si>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</si>
  <si>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</si>
  <si>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</si>
  <si>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</si>
  <si>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</si>
  <si>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</si>
  <si>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</si>
  <si>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</si>
  <si>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</si>
  <si>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</si>
  <si>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</si>
  <si>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</si>
  <si>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</si>
  <si>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</si>
  <si>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</si>
  <si>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</si>
  <si>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</si>
  <si>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</si>
  <si>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</si>
  <si>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</si>
  <si>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</si>
  <si>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</si>
  <si>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</si>
  <si>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</si>
  <si>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</si>
  <si>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</si>
  <si>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</si>
  <si>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</si>
  <si>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</si>
  <si>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</si>
  <si>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</si>
  <si>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</si>
  <si>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</si>
  <si>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</si>
  <si>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</si>
  <si>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</si>
  <si>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</si>
  <si>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</si>
  <si>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</si>
  <si>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</si>
  <si>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</si>
  <si>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</si>
  <si>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</si>
  <si>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</si>
  <si>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</si>
  <si>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</si>
  <si>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</si>
  <si>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</si>
  <si>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</si>
  <si>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</si>
  <si>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</si>
  <si>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</si>
  <si>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</si>
  <si>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</si>
  <si>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</si>
  <si>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</si>
  <si>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</si>
  <si>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</si>
  <si>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</si>
  <si>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</si>
  <si>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</si>
  <si>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</si>
  <si>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</si>
  <si>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</si>
  <si>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</si>
  <si>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</si>
  <si>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</si>
  <si>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</si>
  <si>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</si>
  <si>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</si>
  <si>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</si>
  <si>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</si>
  <si>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</si>
  <si>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</si>
  <si>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</si>
  <si>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</si>
  <si>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</si>
  <si>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</si>
  <si>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</si>
  <si>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</si>
  <si>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</si>
  <si>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</si>
  <si>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</si>
  <si>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</si>
  <si>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</si>
  <si>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</si>
  <si>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</si>
  <si>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</si>
  <si>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</si>
  <si>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</si>
  <si>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</si>
  <si>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</si>
  <si>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</si>
  <si>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</si>
  <si>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</si>
  <si>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</si>
  <si>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</si>
  <si>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</si>
  <si>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</si>
  <si>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</si>
  <si>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</si>
  <si>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</si>
  <si>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</si>
  <si>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</si>
  <si>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</si>
  <si>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</si>
  <si>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</si>
  <si>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</si>
  <si>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</si>
  <si>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</si>
  <si>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</si>
  <si>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</si>
  <si>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</si>
  <si>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</si>
  <si>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</si>
  <si>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</si>
  <si>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</si>
  <si>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</si>
  <si>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</si>
  <si>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</si>
  <si>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</si>
  <si>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</si>
  <si>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</si>
  <si>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</si>
  <si>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</si>
  <si>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</si>
  <si>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</si>
  <si>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</si>
  <si>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</si>
  <si>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</si>
  <si>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</si>
  <si>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</si>
  <si>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</si>
  <si>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</si>
  <si>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</si>
  <si>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</si>
  <si>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</si>
  <si>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</si>
  <si>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</si>
  <si>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</si>
  <si>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</si>
  <si>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</si>
  <si>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</si>
  <si>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</si>
  <si>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</si>
  <si>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</si>
  <si>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</si>
  <si>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</si>
  <si>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</si>
  <si>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</si>
  <si>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</si>
  <si>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</si>
  <si>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</si>
  <si>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</si>
  <si>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</si>
  <si>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</si>
  <si>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</si>
  <si>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</si>
  <si>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</si>
  <si>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</si>
  <si>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</si>
  <si>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</si>
  <si>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</si>
  <si>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</si>
  <si>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</si>
  <si>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</si>
  <si>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</si>
  <si>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</si>
  <si>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</si>
  <si>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</si>
  <si>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</si>
  <si>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</si>
  <si>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</si>
  <si>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</si>
  <si>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</si>
  <si>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</si>
  <si>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</si>
  <si>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</si>
  <si>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</si>
  <si>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</si>
  <si>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</si>
  <si>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</si>
  <si>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</si>
  <si>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</si>
  <si>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</si>
  <si>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</si>
  <si>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</si>
  <si>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</si>
  <si>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</si>
  <si>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</si>
  <si>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</si>
  <si>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</si>
  <si>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</si>
  <si>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</si>
  <si>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</si>
  <si>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</si>
  <si>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</si>
  <si>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</si>
  <si>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</si>
  <si>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</si>
  <si>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</si>
  <si>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</si>
  <si>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</si>
  <si>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</si>
  <si>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</si>
  <si>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</si>
  <si>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</si>
  <si>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</si>
  <si>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</si>
  <si>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</si>
  <si>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</si>
  <si>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</si>
  <si>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</si>
  <si>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</si>
  <si>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</si>
  <si>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</si>
  <si>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</si>
  <si>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</si>
  <si>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</si>
  <si>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</si>
  <si>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</si>
  <si>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</si>
  <si>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</si>
  <si>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</si>
  <si>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</si>
  <si>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</si>
  <si>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</si>
  <si>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</si>
  <si>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</si>
  <si>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</si>
  <si>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</si>
  <si>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</si>
  <si>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</si>
  <si>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</si>
  <si>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</si>
  <si>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</si>
  <si>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</si>
  <si>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</si>
  <si>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</si>
  <si>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</si>
  <si>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</si>
  <si>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</si>
  <si>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</si>
  <si>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</si>
  <si>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</si>
  <si>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</si>
  <si>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</si>
  <si>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</si>
  <si>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</si>
  <si>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</si>
  <si>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</si>
  <si>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</si>
  <si>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</si>
  <si>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</si>
  <si>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</si>
  <si>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</si>
  <si>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</si>
  <si>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</si>
  <si>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</si>
  <si>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</si>
  <si>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</si>
  <si>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</si>
  <si>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</si>
  <si>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</si>
  <si>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</si>
  <si>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</si>
  <si>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</si>
  <si>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</si>
  <si>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</si>
  <si>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</si>
  <si>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</si>
  <si>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</si>
  <si>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</si>
  <si>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</si>
  <si>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</si>
  <si>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</si>
  <si>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</si>
  <si>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</si>
  <si>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</si>
  <si>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</si>
  <si>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</si>
  <si>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</si>
  <si>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</si>
  <si>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</si>
  <si>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</si>
  <si>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</si>
  <si>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</si>
  <si>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</si>
  <si>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</si>
  <si>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</si>
  <si>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</si>
  <si>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</si>
  <si>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</si>
  <si>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</si>
  <si>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</si>
  <si>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</si>
  <si>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</si>
  <si>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</si>
  <si>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</si>
  <si>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</si>
  <si>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</si>
  <si>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</si>
  <si>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</si>
  <si>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</si>
  <si>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</si>
  <si>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</si>
  <si>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</si>
  <si>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</si>
  <si>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</si>
  <si>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</si>
  <si>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</si>
  <si>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</si>
  <si>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</si>
  <si>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</si>
  <si>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</si>
  <si>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</si>
  <si>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</si>
  <si>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</si>
  <si>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</si>
  <si>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</si>
  <si>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</si>
  <si>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</si>
  <si>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</si>
  <si>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</si>
  <si>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</si>
  <si>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</si>
  <si>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</si>
  <si>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</si>
  <si>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</si>
  <si>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</si>
  <si>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</si>
  <si>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</si>
  <si>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</si>
  <si>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</si>
  <si>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</si>
  <si>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</si>
  <si>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</si>
  <si>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</si>
  <si>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</si>
  <si>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</si>
  <si>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</si>
  <si>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</si>
  <si>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</si>
  <si>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</si>
  <si>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</si>
  <si>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</si>
  <si>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</si>
  <si>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</si>
  <si>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</si>
  <si>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</si>
  <si>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</si>
  <si>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</si>
  <si>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</si>
  <si>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</si>
  <si>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</si>
  <si>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</si>
  <si>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</si>
  <si>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</si>
  <si>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</si>
  <si>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</si>
  <si>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</si>
  <si>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</si>
  <si>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</si>
  <si>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</si>
  <si>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</si>
  <si>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</si>
  <si>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</si>
  <si>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</si>
  <si>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</si>
  <si>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</si>
  <si>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</si>
  <si>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</si>
  <si>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</si>
  <si>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</si>
  <si>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</si>
  <si>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</si>
  <si>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</si>
  <si>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</si>
  <si>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</si>
  <si>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</si>
  <si>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</si>
  <si>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</si>
  <si>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</si>
  <si>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</si>
  <si>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</si>
  <si>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</si>
  <si>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</si>
  <si>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</si>
  <si>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</si>
  <si>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</si>
  <si>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</si>
  <si>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</si>
  <si>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</si>
  <si>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</si>
  <si>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</si>
  <si>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</si>
  <si>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</si>
  <si>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</si>
  <si>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</si>
  <si>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</si>
  <si>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</si>
  <si>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</si>
  <si>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</si>
  <si>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</si>
  <si>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</si>
  <si>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</si>
  <si>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</si>
  <si>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</si>
  <si>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</si>
  <si>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</si>
  <si>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</si>
  <si>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</si>
  <si>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</si>
  <si>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</si>
  <si>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</si>
  <si>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</si>
  <si>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</si>
  <si>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</si>
  <si>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</si>
  <si>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</si>
  <si>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</si>
  <si>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</si>
  <si>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</si>
  <si>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</si>
  <si>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</si>
  <si>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</si>
  <si>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</si>
  <si>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</si>
  <si>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</si>
  <si>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</si>
  <si>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</si>
  <si>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</si>
  <si>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</si>
  <si>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</si>
  <si>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</si>
  <si>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</si>
  <si>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</si>
  <si>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</si>
  <si>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</si>
  <si>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</si>
  <si>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</si>
  <si>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</si>
  <si>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</si>
  <si>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</si>
  <si>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</si>
  <si>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</si>
  <si>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</si>
  <si>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</si>
  <si>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</si>
  <si>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</si>
  <si>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</si>
  <si>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</si>
  <si>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</si>
  <si>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</si>
  <si>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</si>
  <si>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</si>
  <si>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</si>
  <si>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</si>
  <si>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</si>
  <si>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</si>
  <si>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</si>
  <si>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</si>
  <si>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</si>
  <si>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</si>
  <si>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</si>
  <si>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</si>
  <si>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</si>
  <si>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</si>
  <si>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</si>
  <si>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</si>
  <si>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</si>
  <si>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</si>
  <si>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</si>
  <si>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</si>
  <si>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</si>
  <si>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</si>
  <si>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</si>
  <si>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</si>
  <si>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</si>
  <si>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</si>
  <si>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</si>
  <si>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</si>
  <si>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</si>
  <si>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</si>
  <si>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</si>
  <si>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</si>
  <si>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</si>
  <si>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</si>
  <si>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</si>
  <si>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</si>
  <si>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</si>
  <si>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</si>
  <si>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</si>
  <si>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</si>
  <si>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</si>
  <si>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</si>
  <si>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</si>
  <si>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</si>
  <si>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</si>
  <si>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</si>
  <si>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</si>
  <si>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</si>
  <si>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</si>
  <si>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</si>
  <si>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</si>
  <si>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</si>
  <si>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</si>
  <si>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</si>
  <si>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</si>
  <si>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</si>
  <si>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</si>
  <si>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</si>
  <si>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</si>
  <si>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</si>
  <si>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</si>
  <si>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</si>
  <si>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</si>
  <si>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</si>
  <si>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</si>
  <si>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</si>
  <si>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</si>
  <si>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</si>
  <si>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</si>
  <si>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</si>
  <si>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</si>
  <si>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</si>
  <si>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</si>
  <si>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</si>
  <si>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</si>
  <si>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</si>
  <si>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</si>
  <si>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</si>
  <si>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</si>
  <si>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</si>
  <si>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</si>
  <si>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</si>
  <si>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</si>
  <si>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</si>
  <si>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</si>
  <si>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</si>
  <si>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</si>
  <si>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</si>
  <si>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</si>
  <si>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</si>
  <si>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</si>
  <si>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</si>
  <si>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</si>
  <si>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</si>
  <si>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</si>
  <si>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</si>
  <si>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</si>
  <si>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</si>
  <si>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</si>
  <si>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</si>
  <si>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</si>
  <si>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</si>
  <si>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</si>
  <si>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</si>
  <si>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</si>
  <si>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</si>
  <si>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</si>
  <si>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</si>
  <si>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</si>
  <si>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</si>
  <si>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</si>
  <si>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</si>
  <si>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</si>
  <si>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</si>
  <si>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</si>
  <si>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</si>
  <si>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</si>
  <si>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</si>
  <si>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</si>
  <si>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</si>
  <si>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</si>
  <si>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</si>
  <si>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</si>
  <si>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</si>
  <si>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</si>
  <si>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</si>
  <si>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</si>
  <si>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</si>
  <si>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</si>
  <si>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</si>
  <si>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</si>
  <si>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</si>
  <si>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</si>
  <si>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</si>
  <si>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</si>
  <si>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</si>
  <si>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</si>
  <si>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</si>
  <si>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</si>
  <si>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</si>
  <si>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</si>
  <si>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</si>
  <si>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</si>
  <si>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</si>
  <si>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</si>
  <si>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</si>
  <si>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</si>
  <si>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</si>
  <si>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</si>
  <si>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</si>
  <si>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</si>
  <si>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</si>
  <si>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</si>
  <si>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</si>
  <si>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</si>
  <si>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</si>
  <si>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</si>
  <si>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</si>
  <si>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</si>
  <si>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</si>
  <si>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</si>
  <si>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</si>
  <si>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</si>
  <si>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</si>
  <si>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</si>
  <si>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</si>
  <si>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</si>
  <si>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</si>
  <si>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ZAVOD ZA JAVNO ZDRAVSTVO KOPRIVNIČKO-KRIŽEVAČKE ŽUPANIJE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</si>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</sst>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5" x14ac:knownFonts="1">
    <font>
      <sz val="10"/>
      <color rgb="FF000000"/>
      <name val="Arial"/>
    </font>
    <font>
      <sz val="11"/>
      <color theme="1"/>
      <name val="Calibri"/>
      <family val="2"/>
      <charset val="238"/>
      <scheme val="minor"/>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
      <sz val="12"/>
      <color theme="1"/>
      <name val="Times New Roman"/>
      <family val="2"/>
      <charset val="238"/>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11">
    <xf numFmtId="0" fontId="0" fillId="0" borderId="58">
      <alignment vertical="top"/>
      <protection locked="0"/>
    </xf>
    <xf numFmtId="0" fontId="53" fillId="0" borderId="58"/>
    <xf numFmtId="0" fontId="25" fillId="0" borderId="58"/>
    <xf numFmtId="0" fontId="28" fillId="0" borderId="58"/>
    <xf numFmtId="0" fontId="50" fillId="0" borderId="58"/>
    <xf numFmtId="0" fontId="22" fillId="0" borderId="58"/>
    <xf numFmtId="164" fontId="58" fillId="0" borderId="0"/>
    <xf numFmtId="0" fontId="73" fillId="0" borderId="58">
      <alignment vertical="top"/>
      <protection locked="0"/>
    </xf>
    <xf numFmtId="0" fontId="1" fillId="0" borderId="58"/>
    <xf numFmtId="0" fontId="84" fillId="0" borderId="58"/>
    <xf numFmtId="0" fontId="84" fillId="0" borderId="58"/>
  </cellStyleXfs>
  <cellXfs count="412">
    <xf numFmtId="0" fontId="73"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2" fillId="0" borderId="0" xfId="0" applyNumberFormat="1" applyFont="1" applyFill="1" applyBorder="1" applyAlignment="1" applyProtection="1">
      <alignment vertical="top"/>
    </xf>
    <xf numFmtId="2" fontId="2" fillId="0" borderId="0" xfId="0" applyNumberFormat="1" applyFont="1" applyFill="1" applyBorder="1" applyAlignment="1" applyProtection="1">
      <alignment vertical="top"/>
    </xf>
    <xf numFmtId="49" fontId="2" fillId="0" borderId="0" xfId="0" applyNumberFormat="1" applyFont="1" applyFill="1" applyBorder="1" applyAlignment="1" applyProtection="1">
      <alignment vertical="top"/>
    </xf>
    <xf numFmtId="0" fontId="2" fillId="0" borderId="0" xfId="0" applyNumberFormat="1" applyFont="1" applyFill="1" applyBorder="1" applyAlignment="1" applyProtection="1">
      <alignment vertical="top"/>
    </xf>
    <xf numFmtId="1" fontId="2" fillId="2" borderId="1" xfId="0" applyNumberFormat="1" applyFont="1" applyFill="1" applyBorder="1" applyAlignment="1" applyProtection="1">
      <alignment vertical="top"/>
    </xf>
    <xf numFmtId="1" fontId="2" fillId="2" borderId="2" xfId="0" applyNumberFormat="1" applyFont="1" applyFill="1" applyBorder="1" applyAlignment="1" applyProtection="1">
      <alignment vertical="top"/>
    </xf>
    <xf numFmtId="2" fontId="2" fillId="2" borderId="2" xfId="0" applyNumberFormat="1" applyFont="1" applyFill="1" applyBorder="1" applyAlignment="1" applyProtection="1">
      <alignment vertical="top"/>
    </xf>
    <xf numFmtId="2" fontId="2" fillId="2" borderId="3" xfId="0" applyNumberFormat="1" applyFont="1" applyFill="1" applyBorder="1" applyAlignment="1" applyProtection="1">
      <alignment vertical="top"/>
    </xf>
    <xf numFmtId="1" fontId="2" fillId="0" borderId="4" xfId="0" applyNumberFormat="1" applyFont="1" applyFill="1" applyBorder="1" applyAlignment="1" applyProtection="1">
      <alignment vertical="top"/>
    </xf>
    <xf numFmtId="2" fontId="2" fillId="0" borderId="5" xfId="0" applyNumberFormat="1" applyFont="1" applyFill="1" applyBorder="1" applyAlignment="1" applyProtection="1">
      <alignment vertical="top"/>
    </xf>
    <xf numFmtId="4" fontId="2" fillId="0" borderId="0" xfId="0" applyNumberFormat="1" applyFont="1" applyFill="1" applyBorder="1" applyAlignment="1" applyProtection="1">
      <alignment vertical="top"/>
    </xf>
    <xf numFmtId="1" fontId="2" fillId="3" borderId="6" xfId="0" applyNumberFormat="1" applyFont="1" applyFill="1" applyBorder="1" applyAlignment="1" applyProtection="1">
      <alignment vertical="top"/>
    </xf>
    <xf numFmtId="1" fontId="2" fillId="3" borderId="7" xfId="0" applyNumberFormat="1" applyFont="1" applyFill="1" applyBorder="1" applyAlignment="1" applyProtection="1">
      <alignment vertical="top"/>
    </xf>
    <xf numFmtId="2" fontId="2" fillId="3" borderId="7" xfId="0" applyNumberFormat="1" applyFont="1" applyFill="1" applyBorder="1" applyAlignment="1" applyProtection="1">
      <alignment vertical="top"/>
    </xf>
    <xf numFmtId="2" fontId="2" fillId="3" borderId="8" xfId="0" applyNumberFormat="1" applyFont="1" applyFill="1" applyBorder="1" applyAlignment="1" applyProtection="1">
      <alignment vertical="top"/>
    </xf>
    <xf numFmtId="0" fontId="11" fillId="0" borderId="0" xfId="0" applyNumberFormat="1" applyFont="1" applyFill="1" applyBorder="1" applyAlignment="1" applyProtection="1">
      <alignment horizontal="right" vertical="center" wrapText="1"/>
    </xf>
    <xf numFmtId="49" fontId="6"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4"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2" fillId="0" borderId="0" xfId="0" applyNumberFormat="1" applyFont="1" applyFill="1" applyBorder="1" applyAlignment="1" applyProtection="1">
      <alignment horizontal="center" vertical="center"/>
    </xf>
    <xf numFmtId="0" fontId="4" fillId="5" borderId="15" xfId="0" applyNumberFormat="1" applyFont="1" applyFill="1" applyBorder="1" applyAlignment="1" applyProtection="1">
      <alignment horizontal="center" vertical="center"/>
    </xf>
    <xf numFmtId="0" fontId="14"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4" fillId="5" borderId="17" xfId="0" applyNumberFormat="1" applyFont="1" applyFill="1" applyBorder="1" applyAlignment="1" applyProtection="1">
      <alignment horizontal="center" vertical="center"/>
    </xf>
    <xf numFmtId="0" fontId="4" fillId="5" borderId="18" xfId="0" applyNumberFormat="1" applyFont="1" applyFill="1" applyBorder="1" applyAlignment="1" applyProtection="1">
      <alignment horizontal="center" vertical="center"/>
    </xf>
    <xf numFmtId="166" fontId="6" fillId="0" borderId="28" xfId="0" applyNumberFormat="1" applyFont="1" applyFill="1" applyBorder="1" applyAlignment="1" applyProtection="1">
      <alignment horizontal="center" vertical="center"/>
    </xf>
    <xf numFmtId="166" fontId="6" fillId="0" borderId="34" xfId="0" applyNumberFormat="1" applyFont="1" applyFill="1" applyBorder="1" applyAlignment="1" applyProtection="1">
      <alignment horizontal="center" vertical="center"/>
    </xf>
    <xf numFmtId="166" fontId="6" fillId="0" borderId="39" xfId="0" applyNumberFormat="1" applyFont="1" applyFill="1" applyBorder="1" applyAlignment="1" applyProtection="1">
      <alignment horizontal="center" vertical="center"/>
    </xf>
    <xf numFmtId="0" fontId="2"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49" xfId="0" applyNumberFormat="1" applyFont="1" applyFill="1" applyBorder="1" applyAlignment="1" applyProtection="1">
      <alignment vertical="center" wrapText="1"/>
    </xf>
    <xf numFmtId="1" fontId="2" fillId="6" borderId="4" xfId="0" applyNumberFormat="1" applyFont="1" applyFill="1" applyBorder="1" applyAlignment="1" applyProtection="1">
      <alignment vertical="top"/>
    </xf>
    <xf numFmtId="1" fontId="2" fillId="6" borderId="0" xfId="0" applyNumberFormat="1" applyFont="1" applyFill="1" applyBorder="1" applyAlignment="1" applyProtection="1">
      <alignment vertical="top"/>
    </xf>
    <xf numFmtId="2" fontId="2" fillId="6" borderId="0" xfId="0" applyNumberFormat="1" applyFont="1" applyFill="1" applyBorder="1" applyAlignment="1" applyProtection="1">
      <alignment vertical="top"/>
    </xf>
    <xf numFmtId="2" fontId="2" fillId="6" borderId="5" xfId="0" applyNumberFormat="1" applyFont="1" applyFill="1" applyBorder="1" applyAlignment="1" applyProtection="1">
      <alignment vertical="top"/>
    </xf>
    <xf numFmtId="0" fontId="22" fillId="0" borderId="75" xfId="5" applyNumberFormat="1" applyFont="1" applyFill="1" applyBorder="1" applyAlignment="1" applyProtection="1">
      <alignment horizontal="center" vertical="center"/>
      <protection hidden="1"/>
    </xf>
    <xf numFmtId="0" fontId="21" fillId="0" borderId="0" xfId="0" applyNumberFormat="1" applyFont="1" applyFill="1" applyBorder="1" applyAlignment="1" applyProtection="1">
      <alignment vertical="top"/>
    </xf>
    <xf numFmtId="0" fontId="28" fillId="0" borderId="0" xfId="0" applyNumberFormat="1" applyFont="1" applyFill="1" applyBorder="1" applyAlignment="1" applyProtection="1">
      <alignment vertical="top"/>
    </xf>
    <xf numFmtId="0" fontId="24" fillId="0" borderId="0" xfId="0" applyNumberFormat="1" applyFont="1" applyFill="1" applyBorder="1" applyAlignment="1" applyProtection="1">
      <alignment vertical="center"/>
    </xf>
    <xf numFmtId="4" fontId="30" fillId="5" borderId="45" xfId="0" applyNumberFormat="1" applyFont="1" applyFill="1" applyBorder="1" applyAlignment="1" applyProtection="1">
      <alignment horizontal="left" vertical="center"/>
    </xf>
    <xf numFmtId="0" fontId="30" fillId="5" borderId="46" xfId="0" applyNumberFormat="1" applyFont="1" applyFill="1" applyBorder="1" applyAlignment="1" applyProtection="1">
      <alignment horizontal="left" vertical="center"/>
    </xf>
    <xf numFmtId="167" fontId="33" fillId="0" borderId="49" xfId="0" applyNumberFormat="1" applyFont="1" applyFill="1" applyBorder="1" applyAlignment="1" applyProtection="1">
      <alignment horizontal="right" vertical="center"/>
    </xf>
    <xf numFmtId="0" fontId="36" fillId="0" borderId="0" xfId="0" applyNumberFormat="1" applyFont="1" applyFill="1" applyBorder="1" applyAlignment="1" applyProtection="1">
      <alignment vertical="top"/>
    </xf>
    <xf numFmtId="0" fontId="35" fillId="0" borderId="23" xfId="0" applyNumberFormat="1" applyFont="1" applyFill="1" applyBorder="1" applyAlignment="1" applyProtection="1">
      <alignment horizontal="center" vertical="center" wrapText="1"/>
    </xf>
    <xf numFmtId="49" fontId="32" fillId="5" borderId="56"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vertical="top"/>
    </xf>
    <xf numFmtId="0" fontId="33" fillId="0" borderId="0" xfId="0" applyNumberFormat="1" applyFont="1" applyFill="1" applyBorder="1" applyAlignment="1" applyProtection="1">
      <alignment vertical="center"/>
    </xf>
    <xf numFmtId="0" fontId="30" fillId="5" borderId="45" xfId="0" applyNumberFormat="1" applyFont="1" applyFill="1" applyBorder="1" applyAlignment="1" applyProtection="1">
      <alignment horizontal="left" vertical="center"/>
    </xf>
    <xf numFmtId="49" fontId="30" fillId="5" borderId="56" xfId="0" applyNumberFormat="1" applyFont="1" applyFill="1" applyBorder="1" applyAlignment="1" applyProtection="1">
      <alignment horizontal="left" vertical="center"/>
    </xf>
    <xf numFmtId="49" fontId="30" fillId="5" borderId="3" xfId="0" applyNumberFormat="1" applyFont="1" applyFill="1" applyBorder="1" applyAlignment="1" applyProtection="1">
      <alignment horizontal="left" vertical="center"/>
    </xf>
    <xf numFmtId="0" fontId="40" fillId="0" borderId="0" xfId="0" applyNumberFormat="1" applyFont="1" applyFill="1" applyBorder="1" applyAlignment="1" applyProtection="1">
      <alignment vertical="top"/>
    </xf>
    <xf numFmtId="49" fontId="36" fillId="0" borderId="57" xfId="0" applyNumberFormat="1" applyFont="1" applyFill="1" applyBorder="1" applyAlignment="1" applyProtection="1">
      <alignment horizontal="left" vertical="center" wrapText="1"/>
    </xf>
    <xf numFmtId="49" fontId="36" fillId="0" borderId="47" xfId="0" applyNumberFormat="1" applyFont="1" applyFill="1" applyBorder="1" applyAlignment="1" applyProtection="1">
      <alignment horizontal="left" vertical="center" wrapText="1"/>
    </xf>
    <xf numFmtId="4" fontId="31" fillId="0" borderId="45" xfId="0" applyNumberFormat="1" applyFont="1" applyFill="1" applyBorder="1" applyAlignment="1" applyProtection="1">
      <alignment horizontal="right" vertical="center" shrinkToFit="1"/>
    </xf>
    <xf numFmtId="167" fontId="33" fillId="0" borderId="46" xfId="0" applyNumberFormat="1" applyFont="1" applyFill="1" applyBorder="1" applyAlignment="1" applyProtection="1">
      <alignment horizontal="right" vertical="center"/>
    </xf>
    <xf numFmtId="4" fontId="31" fillId="0" borderId="29" xfId="0" applyNumberFormat="1" applyFont="1" applyFill="1" applyBorder="1" applyAlignment="1" applyProtection="1">
      <alignment horizontal="right" vertical="center" shrinkToFit="1"/>
    </xf>
    <xf numFmtId="167" fontId="33" fillId="0" borderId="54" xfId="0" applyNumberFormat="1" applyFont="1" applyFill="1" applyBorder="1" applyAlignment="1" applyProtection="1">
      <alignment horizontal="right" vertical="center"/>
    </xf>
    <xf numFmtId="49" fontId="33" fillId="0" borderId="0" xfId="0" applyNumberFormat="1" applyFont="1" applyFill="1" applyBorder="1" applyAlignment="1" applyProtection="1">
      <alignment vertical="center"/>
    </xf>
    <xf numFmtId="49" fontId="24" fillId="0" borderId="47" xfId="0" applyNumberFormat="1" applyFont="1" applyFill="1" applyBorder="1" applyAlignment="1" applyProtection="1">
      <alignment horizontal="left" vertical="center" wrapText="1"/>
    </xf>
    <xf numFmtId="49" fontId="24" fillId="0" borderId="29"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Alignment="1" applyProtection="1">
      <alignment vertical="top"/>
    </xf>
    <xf numFmtId="0" fontId="37" fillId="0" borderId="0" xfId="0" applyNumberFormat="1" applyFont="1" applyFill="1" applyBorder="1" applyAlignment="1" applyProtection="1">
      <alignment vertical="top"/>
    </xf>
    <xf numFmtId="0" fontId="37"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167" fontId="37" fillId="0" borderId="49" xfId="0" applyNumberFormat="1" applyFont="1" applyFill="1" applyBorder="1" applyAlignment="1" applyProtection="1">
      <alignment horizontal="right" vertical="center"/>
    </xf>
    <xf numFmtId="49" fontId="23" fillId="0" borderId="47" xfId="0" applyNumberFormat="1" applyFont="1" applyFill="1" applyBorder="1" applyAlignment="1" applyProtection="1">
      <alignment horizontal="left" vertical="center" shrinkToFit="1"/>
    </xf>
    <xf numFmtId="49" fontId="23" fillId="0" borderId="51" xfId="0" applyNumberFormat="1" applyFont="1" applyFill="1" applyBorder="1" applyAlignment="1" applyProtection="1">
      <alignment horizontal="left" vertical="center" wrapText="1"/>
    </xf>
    <xf numFmtId="49" fontId="23" fillId="0" borderId="52" xfId="0" applyNumberFormat="1" applyFont="1" applyFill="1" applyBorder="1" applyAlignment="1" applyProtection="1">
      <alignment horizontal="left" vertical="center" wrapText="1"/>
    </xf>
    <xf numFmtId="167" fontId="37" fillId="0" borderId="54" xfId="0" applyNumberFormat="1" applyFont="1" applyFill="1" applyBorder="1" applyAlignment="1" applyProtection="1">
      <alignment horizontal="right" vertical="center"/>
    </xf>
    <xf numFmtId="4" fontId="37" fillId="5" borderId="45" xfId="0" applyNumberFormat="1" applyFont="1" applyFill="1" applyBorder="1" applyAlignment="1" applyProtection="1">
      <alignment horizontal="left" vertical="center"/>
    </xf>
    <xf numFmtId="4" fontId="37" fillId="5" borderId="45" xfId="0" applyNumberFormat="1" applyFont="1" applyFill="1" applyBorder="1" applyAlignment="1" applyProtection="1">
      <alignment vertical="center"/>
    </xf>
    <xf numFmtId="0" fontId="37" fillId="5" borderId="46" xfId="0" applyNumberFormat="1" applyFont="1" applyFill="1" applyBorder="1" applyAlignment="1" applyProtection="1">
      <alignment vertical="center"/>
    </xf>
    <xf numFmtId="4" fontId="47" fillId="0" borderId="29" xfId="0" applyNumberFormat="1" applyFont="1" applyFill="1" applyBorder="1" applyAlignment="1" applyProtection="1">
      <alignment horizontal="right" vertical="center" shrinkToFit="1"/>
    </xf>
    <xf numFmtId="0" fontId="36" fillId="0" borderId="51" xfId="0" applyNumberFormat="1" applyFont="1" applyFill="1" applyBorder="1" applyAlignment="1" applyProtection="1">
      <alignment horizontal="left" vertical="center" wrapText="1"/>
    </xf>
    <xf numFmtId="4" fontId="31" fillId="0" borderId="52" xfId="0" applyNumberFormat="1" applyFont="1" applyFill="1" applyBorder="1" applyAlignment="1" applyProtection="1">
      <alignment horizontal="right" vertical="center" shrinkToFit="1"/>
    </xf>
    <xf numFmtId="4" fontId="31" fillId="0" borderId="46" xfId="0" applyNumberFormat="1" applyFont="1" applyFill="1" applyBorder="1" applyAlignment="1" applyProtection="1">
      <alignment horizontal="right" vertical="center" shrinkToFit="1"/>
    </xf>
    <xf numFmtId="4" fontId="31" fillId="0" borderId="49" xfId="0" applyNumberFormat="1" applyFont="1" applyFill="1" applyBorder="1" applyAlignment="1" applyProtection="1">
      <alignment horizontal="right" vertical="center" shrinkToFit="1"/>
    </xf>
    <xf numFmtId="0" fontId="23" fillId="0" borderId="45" xfId="0" applyNumberFormat="1" applyFont="1" applyFill="1" applyBorder="1" applyAlignment="1" applyProtection="1">
      <alignment horizontal="left" vertical="center" wrapText="1"/>
    </xf>
    <xf numFmtId="0" fontId="23" fillId="0" borderId="29" xfId="0" applyNumberFormat="1" applyFont="1" applyFill="1" applyBorder="1" applyAlignment="1" applyProtection="1">
      <alignment horizontal="left" vertical="center" wrapText="1"/>
    </xf>
    <xf numFmtId="0" fontId="23" fillId="0" borderId="52" xfId="0" applyNumberFormat="1" applyFont="1" applyFill="1" applyBorder="1" applyAlignment="1" applyProtection="1">
      <alignment horizontal="left" vertical="center" wrapText="1"/>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9" fontId="35" fillId="0" borderId="29" xfId="0" applyNumberFormat="1" applyFont="1" applyFill="1" applyBorder="1" applyAlignment="1" applyProtection="1">
      <alignment horizontal="left" vertical="center" wrapText="1"/>
    </xf>
    <xf numFmtId="0" fontId="33" fillId="0" borderId="64" xfId="0" applyNumberFormat="1" applyFont="1" applyFill="1" applyBorder="1" applyAlignment="1" applyProtection="1">
      <alignment vertical="center" wrapText="1"/>
    </xf>
    <xf numFmtId="0" fontId="37" fillId="0" borderId="64" xfId="0" applyNumberFormat="1" applyFont="1" applyFill="1" applyBorder="1" applyAlignment="1" applyProtection="1">
      <alignment horizontal="left" vertical="center" wrapText="1"/>
    </xf>
    <xf numFmtId="49" fontId="37" fillId="0" borderId="64" xfId="0" applyNumberFormat="1" applyFont="1" applyFill="1" applyBorder="1" applyAlignment="1" applyProtection="1">
      <alignment horizontal="left" vertical="center" wrapText="1"/>
    </xf>
    <xf numFmtId="1" fontId="33" fillId="0" borderId="0" xfId="0" applyNumberFormat="1" applyFont="1" applyFill="1" applyBorder="1" applyAlignment="1" applyProtection="1">
      <alignment vertical="center"/>
    </xf>
    <xf numFmtId="0" fontId="33" fillId="0" borderId="0" xfId="0" applyNumberFormat="1" applyFont="1" applyFill="1" applyBorder="1" applyAlignment="1" applyProtection="1">
      <alignment horizontal="center" vertical="center" wrapText="1"/>
    </xf>
    <xf numFmtId="0" fontId="42" fillId="0" borderId="0" xfId="0" applyNumberFormat="1" applyFont="1" applyFill="1" applyBorder="1" applyAlignment="1" applyProtection="1">
      <alignment horizontal="center" vertical="center"/>
    </xf>
    <xf numFmtId="0" fontId="33" fillId="0" borderId="9" xfId="0" applyNumberFormat="1" applyFont="1" applyFill="1" applyBorder="1" applyAlignment="1" applyProtection="1">
      <alignment vertical="center"/>
    </xf>
    <xf numFmtId="1" fontId="30" fillId="0" borderId="9" xfId="0" applyNumberFormat="1" applyFont="1" applyFill="1" applyBorder="1" applyAlignment="1" applyProtection="1">
      <alignment horizontal="center" vertical="center" wrapText="1"/>
    </xf>
    <xf numFmtId="0" fontId="30" fillId="4" borderId="9" xfId="0" applyNumberFormat="1" applyFont="1" applyFill="1" applyBorder="1" applyAlignment="1" applyProtection="1">
      <alignment horizontal="center" vertical="center" wrapText="1"/>
    </xf>
    <xf numFmtId="49" fontId="30" fillId="4" borderId="9" xfId="0" applyNumberFormat="1" applyFont="1" applyFill="1" applyBorder="1" applyAlignment="1" applyProtection="1">
      <alignment horizontal="center" vertical="center" wrapText="1"/>
    </xf>
    <xf numFmtId="0" fontId="33" fillId="4" borderId="9" xfId="0" applyNumberFormat="1" applyFont="1" applyFill="1" applyBorder="1" applyAlignment="1" applyProtection="1">
      <alignment vertical="center"/>
    </xf>
    <xf numFmtId="1" fontId="33" fillId="4" borderId="9" xfId="0" applyNumberFormat="1" applyFont="1" applyFill="1" applyBorder="1" applyAlignment="1" applyProtection="1">
      <alignment vertical="center"/>
    </xf>
    <xf numFmtId="49" fontId="33" fillId="4" borderId="9" xfId="0" applyNumberFormat="1" applyFont="1" applyFill="1" applyBorder="1" applyAlignment="1" applyProtection="1">
      <alignment vertical="center"/>
    </xf>
    <xf numFmtId="165" fontId="33" fillId="4" borderId="9" xfId="0" applyNumberFormat="1" applyFont="1" applyFill="1" applyBorder="1" applyAlignment="1" applyProtection="1">
      <alignment vertical="center"/>
    </xf>
    <xf numFmtId="0" fontId="33" fillId="0" borderId="9" xfId="0" applyNumberFormat="1" applyFont="1" applyFill="1" applyBorder="1" applyAlignment="1" applyProtection="1">
      <alignment vertical="center" wrapText="1"/>
    </xf>
    <xf numFmtId="1" fontId="49" fillId="0" borderId="62" xfId="0" applyNumberFormat="1" applyFont="1" applyFill="1" applyBorder="1" applyAlignment="1" applyProtection="1">
      <alignment horizontal="center" vertical="center"/>
    </xf>
    <xf numFmtId="0" fontId="48" fillId="0" borderId="63" xfId="0" applyNumberFormat="1" applyFont="1" applyFill="1" applyBorder="1" applyAlignment="1" applyProtection="1">
      <alignment horizontal="center" vertical="center" wrapText="1"/>
    </xf>
    <xf numFmtId="0" fontId="33" fillId="0" borderId="65" xfId="0" applyNumberFormat="1" applyFont="1" applyFill="1" applyBorder="1" applyAlignment="1" applyProtection="1">
      <alignment vertical="center"/>
    </xf>
    <xf numFmtId="0" fontId="33" fillId="0" borderId="0" xfId="0" applyNumberFormat="1" applyFont="1" applyFill="1" applyBorder="1" applyAlignment="1" applyProtection="1">
      <alignment vertical="center" wrapText="1"/>
    </xf>
    <xf numFmtId="0" fontId="33" fillId="0" borderId="69" xfId="0" applyNumberFormat="1" applyFont="1" applyFill="1" applyBorder="1" applyAlignment="1" applyProtection="1">
      <alignment vertical="center"/>
    </xf>
    <xf numFmtId="0" fontId="33" fillId="0" borderId="55" xfId="0" applyNumberFormat="1" applyFont="1" applyFill="1" applyBorder="1" applyAlignment="1" applyProtection="1">
      <alignment vertical="center"/>
    </xf>
    <xf numFmtId="0" fontId="33" fillId="0" borderId="70" xfId="0" applyNumberFormat="1" applyFont="1" applyFill="1" applyBorder="1" applyAlignment="1" applyProtection="1">
      <alignment vertical="center"/>
    </xf>
    <xf numFmtId="3" fontId="33" fillId="0" borderId="0" xfId="0" applyNumberFormat="1" applyFont="1" applyFill="1" applyBorder="1" applyAlignment="1" applyProtection="1">
      <alignment vertical="center"/>
    </xf>
    <xf numFmtId="2" fontId="33" fillId="0" borderId="0" xfId="0" applyNumberFormat="1" applyFont="1" applyFill="1" applyBorder="1" applyAlignment="1" applyProtection="1">
      <alignment vertical="center"/>
    </xf>
    <xf numFmtId="3" fontId="33" fillId="0" borderId="0" xfId="0" applyNumberFormat="1" applyFont="1" applyFill="1" applyBorder="1" applyAlignment="1" applyProtection="1">
      <alignment vertical="center" wrapText="1"/>
    </xf>
    <xf numFmtId="0" fontId="42" fillId="0" borderId="16" xfId="0" applyNumberFormat="1" applyFont="1" applyFill="1" applyBorder="1" applyAlignment="1" applyProtection="1">
      <alignment horizontal="center" vertical="center"/>
    </xf>
    <xf numFmtId="0" fontId="33" fillId="0" borderId="16" xfId="0" applyNumberFormat="1" applyFont="1" applyFill="1" applyBorder="1" applyAlignment="1" applyProtection="1">
      <alignment vertical="center"/>
    </xf>
    <xf numFmtId="3" fontId="33" fillId="0" borderId="16" xfId="0" applyNumberFormat="1" applyFont="1" applyFill="1" applyBorder="1" applyAlignment="1" applyProtection="1">
      <alignment vertical="center"/>
    </xf>
    <xf numFmtId="1" fontId="33" fillId="0" borderId="16" xfId="0" applyNumberFormat="1" applyFont="1" applyFill="1" applyBorder="1" applyAlignment="1" applyProtection="1">
      <alignment vertical="center"/>
    </xf>
    <xf numFmtId="3" fontId="33" fillId="0" borderId="16" xfId="0" applyNumberFormat="1" applyFont="1" applyFill="1" applyBorder="1" applyAlignment="1" applyProtection="1">
      <alignment vertical="center" wrapText="1"/>
    </xf>
    <xf numFmtId="1" fontId="49" fillId="0" borderId="71" xfId="0" applyNumberFormat="1" applyFont="1" applyFill="1" applyBorder="1" applyAlignment="1" applyProtection="1">
      <alignment horizontal="center" vertical="center"/>
    </xf>
    <xf numFmtId="0" fontId="34" fillId="0" borderId="72" xfId="0" applyNumberFormat="1" applyFont="1" applyFill="1" applyBorder="1" applyAlignment="1" applyProtection="1">
      <alignment horizontal="center" vertical="center" wrapText="1"/>
    </xf>
    <xf numFmtId="0" fontId="33" fillId="0" borderId="73" xfId="0" applyNumberFormat="1" applyFont="1" applyFill="1" applyBorder="1" applyAlignment="1" applyProtection="1">
      <alignment vertical="center" wrapText="1"/>
    </xf>
    <xf numFmtId="166" fontId="52" fillId="0" borderId="58" xfId="0" applyNumberFormat="1" applyFont="1" applyFill="1" applyBorder="1" applyAlignment="1" applyProtection="1">
      <alignment horizontal="center" vertical="center"/>
    </xf>
    <xf numFmtId="0" fontId="52" fillId="0" borderId="58" xfId="0" applyNumberFormat="1" applyFont="1" applyFill="1" applyBorder="1" applyAlignment="1" applyProtection="1">
      <alignment horizontal="left" vertical="top" wrapText="1"/>
    </xf>
    <xf numFmtId="3" fontId="52" fillId="0" borderId="58" xfId="0" applyNumberFormat="1" applyFont="1" applyFill="1" applyBorder="1" applyAlignment="1" applyProtection="1">
      <alignment horizontal="right" vertical="top"/>
    </xf>
    <xf numFmtId="166" fontId="6" fillId="0" borderId="25" xfId="0" applyNumberFormat="1" applyFont="1" applyFill="1" applyBorder="1" applyAlignment="1" applyProtection="1">
      <alignment horizontal="center" vertical="center"/>
    </xf>
    <xf numFmtId="166" fontId="6" fillId="0" borderId="31" xfId="0" applyNumberFormat="1" applyFont="1" applyFill="1" applyBorder="1" applyAlignment="1" applyProtection="1">
      <alignment horizontal="center" vertical="center"/>
    </xf>
    <xf numFmtId="166" fontId="6" fillId="0" borderId="36" xfId="0" applyNumberFormat="1" applyFont="1" applyFill="1" applyBorder="1" applyAlignment="1" applyProtection="1">
      <alignment horizontal="center" vertical="center"/>
    </xf>
    <xf numFmtId="1" fontId="56" fillId="3" borderId="19" xfId="0" applyNumberFormat="1" applyFont="1" applyFill="1" applyBorder="1" applyAlignment="1" applyProtection="1">
      <alignment horizontal="center" vertical="center" wrapText="1"/>
    </xf>
    <xf numFmtId="1" fontId="56" fillId="3" borderId="22" xfId="0" applyNumberFormat="1" applyFont="1" applyFill="1" applyBorder="1" applyAlignment="1" applyProtection="1">
      <alignment horizontal="center" vertical="center" wrapText="1"/>
    </xf>
    <xf numFmtId="49" fontId="57" fillId="3" borderId="21" xfId="0" applyNumberFormat="1" applyFont="1" applyFill="1" applyBorder="1" applyAlignment="1" applyProtection="1">
      <alignment horizontal="center" vertical="center" wrapText="1"/>
    </xf>
    <xf numFmtId="1" fontId="56" fillId="3" borderId="22" xfId="0" applyNumberFormat="1" applyFont="1" applyFill="1" applyBorder="1" applyAlignment="1" applyProtection="1">
      <alignment horizontal="center" vertical="center"/>
    </xf>
    <xf numFmtId="1" fontId="56" fillId="3" borderId="80" xfId="0" applyNumberFormat="1" applyFont="1" applyFill="1" applyBorder="1" applyAlignment="1" applyProtection="1">
      <alignment horizontal="center" vertical="center"/>
    </xf>
    <xf numFmtId="49" fontId="43" fillId="0" borderId="29" xfId="0" applyNumberFormat="1" applyFont="1" applyFill="1" applyBorder="1" applyAlignment="1" applyProtection="1">
      <alignment horizontal="left" vertical="center" wrapText="1"/>
    </xf>
    <xf numFmtId="49" fontId="35" fillId="0" borderId="45" xfId="0" applyNumberFormat="1" applyFont="1" applyFill="1" applyBorder="1" applyAlignment="1" applyProtection="1">
      <alignment horizontal="left" vertical="center" wrapText="1"/>
    </xf>
    <xf numFmtId="0" fontId="37" fillId="0" borderId="64"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49" fontId="32" fillId="0" borderId="45" xfId="0" applyNumberFormat="1" applyFont="1" applyFill="1" applyBorder="1" applyAlignment="1" applyProtection="1">
      <alignment horizontal="left" vertical="center" wrapText="1"/>
    </xf>
    <xf numFmtId="49" fontId="32" fillId="0" borderId="29"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left"/>
    </xf>
    <xf numFmtId="49" fontId="24" fillId="0" borderId="45" xfId="0" applyNumberFormat="1" applyFont="1" applyFill="1" applyBorder="1" applyAlignment="1" applyProtection="1">
      <alignment horizontal="left" vertical="center" wrapText="1"/>
    </xf>
    <xf numFmtId="49" fontId="35" fillId="0" borderId="52"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5" fillId="0" borderId="22" xfId="0" applyNumberFormat="1" applyFont="1" applyFill="1" applyBorder="1" applyAlignment="1" applyProtection="1">
      <alignment horizontal="left" vertical="center" wrapText="1"/>
    </xf>
    <xf numFmtId="0" fontId="2"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5" fillId="0" borderId="19"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2" fillId="0" borderId="0" xfId="0" applyNumberFormat="1" applyFont="1" applyFill="1" applyBorder="1" applyAlignment="1" applyProtection="1">
      <alignment horizontal="left" vertical="center"/>
    </xf>
    <xf numFmtId="49" fontId="35" fillId="0" borderId="29"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57" xfId="0" applyNumberFormat="1" applyFont="1" applyFill="1" applyBorder="1" applyAlignment="1" applyProtection="1">
      <alignment horizontal="left" vertical="center" wrapText="1"/>
    </xf>
    <xf numFmtId="0" fontId="23" fillId="0" borderId="47" xfId="0" applyNumberFormat="1" applyFont="1" applyFill="1" applyBorder="1" applyAlignment="1" applyProtection="1">
      <alignment horizontal="left" vertical="center" wrapText="1"/>
    </xf>
    <xf numFmtId="0" fontId="23" fillId="0" borderId="51"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1" fillId="0" borderId="0" xfId="0" applyNumberFormat="1" applyFont="1" applyFill="1" applyBorder="1" applyAlignment="1" applyProtection="1">
      <alignment horizontal="left"/>
    </xf>
    <xf numFmtId="0" fontId="36" fillId="0" borderId="0" xfId="0" applyNumberFormat="1" applyFont="1" applyFill="1" applyBorder="1" applyAlignment="1" applyProtection="1">
      <alignment horizontal="left" wrapText="1"/>
    </xf>
    <xf numFmtId="0" fontId="32" fillId="5" borderId="4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6" fillId="5" borderId="44" xfId="0" applyNumberFormat="1" applyFont="1" applyFill="1" applyBorder="1" applyAlignment="1" applyProtection="1">
      <alignment horizontal="left" vertical="center" wrapText="1"/>
    </xf>
    <xf numFmtId="49" fontId="32" fillId="0" borderId="21" xfId="0" applyNumberFormat="1" applyFont="1" applyFill="1" applyBorder="1" applyAlignment="1" applyProtection="1">
      <alignment horizontal="left" vertical="center" wrapText="1"/>
    </xf>
    <xf numFmtId="49" fontId="32" fillId="0" borderId="0"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xf>
    <xf numFmtId="0" fontId="24" fillId="0" borderId="58" xfId="0" applyNumberFormat="1" applyFont="1" applyFill="1" applyBorder="1" applyAlignment="1" applyProtection="1">
      <alignment horizontal="center" vertical="center"/>
    </xf>
    <xf numFmtId="0" fontId="36" fillId="0" borderId="58"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83" xfId="0" applyNumberFormat="1" applyFont="1" applyFill="1" applyBorder="1" applyAlignment="1" applyProtection="1">
      <alignment horizontal="left" vertical="center" wrapText="1"/>
    </xf>
    <xf numFmtId="49" fontId="23" fillId="0" borderId="84" xfId="0" applyNumberFormat="1" applyFont="1" applyFill="1" applyBorder="1" applyAlignment="1" applyProtection="1">
      <alignment horizontal="left" vertical="center" wrapText="1"/>
    </xf>
    <xf numFmtId="4" fontId="47" fillId="0" borderId="84" xfId="0" applyNumberFormat="1" applyFont="1" applyFill="1" applyBorder="1" applyAlignment="1" applyProtection="1">
      <alignment horizontal="right" vertical="center" shrinkToFit="1"/>
    </xf>
    <xf numFmtId="167" fontId="37" fillId="0" borderId="85" xfId="0" applyNumberFormat="1" applyFont="1" applyFill="1" applyBorder="1" applyAlignment="1" applyProtection="1">
      <alignment horizontal="right" vertical="center"/>
    </xf>
    <xf numFmtId="49" fontId="23" fillId="0" borderId="29" xfId="0" applyNumberFormat="1" applyFont="1" applyFill="1" applyBorder="1" applyAlignment="1" applyProtection="1">
      <alignment horizontal="left" vertical="center" wrapText="1" shrinkToFit="1"/>
    </xf>
    <xf numFmtId="49" fontId="24" fillId="0" borderId="29" xfId="0" applyNumberFormat="1" applyFont="1" applyFill="1" applyBorder="1" applyAlignment="1" applyProtection="1">
      <alignment horizontal="left" vertical="center" wrapText="1" shrinkToFit="1"/>
    </xf>
    <xf numFmtId="49" fontId="24" fillId="0" borderId="52" xfId="0" applyNumberFormat="1" applyFont="1" applyFill="1" applyBorder="1" applyAlignment="1" applyProtection="1">
      <alignment horizontal="left" vertical="center" wrapText="1"/>
    </xf>
    <xf numFmtId="0" fontId="36"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2" fillId="0" borderId="0" xfId="0" applyNumberFormat="1" applyFont="1" applyFill="1" applyBorder="1" applyAlignment="1" applyProtection="1">
      <alignment horizontal="center" vertical="center"/>
    </xf>
    <xf numFmtId="0" fontId="24" fillId="9" borderId="58" xfId="0" applyNumberFormat="1" applyFont="1" applyFill="1" applyBorder="1" applyAlignment="1" applyProtection="1">
      <alignment horizontal="center" vertical="center"/>
    </xf>
    <xf numFmtId="0" fontId="36" fillId="9" borderId="58" xfId="0" applyNumberFormat="1" applyFont="1" applyFill="1" applyBorder="1" applyAlignment="1" applyProtection="1">
      <alignment horizontal="center" vertical="center"/>
    </xf>
    <xf numFmtId="4" fontId="37" fillId="0" borderId="29" xfId="0" applyNumberFormat="1" applyFont="1" applyFill="1" applyBorder="1" applyAlignment="1">
      <alignment horizontal="right" vertical="center" shrinkToFit="1"/>
      <protection locked="0"/>
    </xf>
    <xf numFmtId="4" fontId="37" fillId="0" borderId="52" xfId="0" applyNumberFormat="1" applyFont="1" applyFill="1" applyBorder="1" applyAlignment="1">
      <alignment horizontal="right" vertical="center" shrinkToFit="1"/>
      <protection locked="0"/>
    </xf>
    <xf numFmtId="4" fontId="33" fillId="0" borderId="29" xfId="0" applyNumberFormat="1" applyFont="1" applyFill="1" applyBorder="1" applyAlignment="1">
      <alignment horizontal="right" vertical="center" shrinkToFit="1"/>
      <protection locked="0"/>
    </xf>
    <xf numFmtId="4" fontId="33" fillId="0" borderId="49" xfId="0" applyNumberFormat="1" applyFont="1" applyFill="1" applyBorder="1" applyAlignment="1">
      <alignment horizontal="right" vertical="center" shrinkToFit="1"/>
      <protection locked="0"/>
    </xf>
    <xf numFmtId="4" fontId="33" fillId="0" borderId="52" xfId="0" applyNumberFormat="1" applyFont="1" applyFill="1" applyBorder="1" applyAlignment="1">
      <alignment horizontal="right" vertical="center" shrinkToFit="1"/>
      <protection locked="0"/>
    </xf>
    <xf numFmtId="4" fontId="33" fillId="0" borderId="54" xfId="0" applyNumberFormat="1" applyFont="1" applyFill="1" applyBorder="1" applyAlignment="1">
      <alignment horizontal="right" vertical="center" shrinkToFit="1"/>
      <protection locked="0"/>
    </xf>
    <xf numFmtId="4" fontId="7" fillId="0" borderId="46" xfId="0" applyNumberFormat="1" applyFont="1" applyFill="1" applyBorder="1" applyAlignment="1">
      <alignment horizontal="right" vertical="center" shrinkToFit="1"/>
      <protection locked="0"/>
    </xf>
    <xf numFmtId="4" fontId="7" fillId="0" borderId="49" xfId="0" applyNumberFormat="1" applyFont="1" applyFill="1" applyBorder="1" applyAlignment="1">
      <alignment horizontal="right" vertical="center" shrinkToFit="1"/>
      <protection locked="0"/>
    </xf>
    <xf numFmtId="0" fontId="32" fillId="5" borderId="19" xfId="0" applyNumberFormat="1" applyFont="1" applyFill="1" applyBorder="1" applyAlignment="1" applyProtection="1">
      <alignment horizontal="center" vertical="center"/>
    </xf>
    <xf numFmtId="0" fontId="32" fillId="5" borderId="22" xfId="0" applyNumberFormat="1" applyFont="1" applyFill="1" applyBorder="1" applyAlignment="1" applyProtection="1">
      <alignment horizontal="center" vertical="center" wrapText="1"/>
    </xf>
    <xf numFmtId="0" fontId="9"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4" fillId="5" borderId="13" xfId="0" applyNumberFormat="1" applyFont="1" applyFill="1" applyBorder="1" applyAlignment="1" applyProtection="1">
      <alignment horizontal="right"/>
    </xf>
    <xf numFmtId="0" fontId="5" fillId="0" borderId="17" xfId="0" applyNumberFormat="1" applyFont="1" applyFill="1" applyBorder="1" applyAlignment="1" applyProtection="1">
      <alignment vertical="center" wrapText="1"/>
    </xf>
    <xf numFmtId="0" fontId="6" fillId="5" borderId="13"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8" fillId="0" borderId="17" xfId="0" applyNumberFormat="1" applyFont="1" applyFill="1" applyBorder="1" applyAlignment="1" applyProtection="1">
      <alignment vertical="center" wrapText="1"/>
    </xf>
    <xf numFmtId="0" fontId="5" fillId="8" borderId="9" xfId="0" applyNumberFormat="1" applyFont="1" applyFill="1" applyBorder="1" applyAlignment="1" applyProtection="1">
      <alignment vertical="center" wrapText="1"/>
    </xf>
    <xf numFmtId="0" fontId="3" fillId="4" borderId="55" xfId="0" applyNumberFormat="1" applyFont="1" applyFill="1" applyBorder="1" applyAlignment="1" applyProtection="1">
      <alignment horizontal="center" vertical="center"/>
    </xf>
    <xf numFmtId="0" fontId="55" fillId="7" borderId="79" xfId="0" applyNumberFormat="1" applyFont="1" applyFill="1" applyBorder="1" applyAlignment="1" applyProtection="1">
      <alignment horizontal="center" vertical="center" wrapText="1"/>
      <protection locked="0" hidden="1"/>
    </xf>
    <xf numFmtId="0" fontId="55" fillId="7" borderId="78" xfId="4" applyNumberFormat="1" applyFont="1" applyFill="1" applyBorder="1" applyAlignment="1" applyProtection="1">
      <alignment horizontal="center" vertical="center" wrapText="1"/>
      <protection locked="0" hidden="1"/>
    </xf>
    <xf numFmtId="0" fontId="55" fillId="7" borderId="78" xfId="4" applyNumberFormat="1" applyFont="1" applyFill="1" applyBorder="1" applyAlignment="1" applyProtection="1">
      <alignment horizontal="center" vertical="center"/>
      <protection locked="0" hidden="1"/>
    </xf>
    <xf numFmtId="0" fontId="55" fillId="7" borderId="77" xfId="0" applyNumberFormat="1" applyFont="1" applyFill="1" applyBorder="1" applyAlignment="1" applyProtection="1">
      <alignment horizontal="center" vertical="center" wrapText="1"/>
      <protection locked="0" hidden="1"/>
    </xf>
    <xf numFmtId="0" fontId="55" fillId="7" borderId="77" xfId="4" applyNumberFormat="1" applyFont="1" applyFill="1" applyBorder="1" applyAlignment="1" applyProtection="1">
      <alignment horizontal="center" vertical="center"/>
      <protection locked="0"/>
    </xf>
    <xf numFmtId="0" fontId="55" fillId="7" borderId="78" xfId="0" applyNumberFormat="1" applyFont="1" applyFill="1" applyBorder="1" applyAlignment="1" applyProtection="1">
      <alignment horizontal="center" vertical="center" wrapText="1"/>
      <protection locked="0" hidden="1"/>
    </xf>
    <xf numFmtId="0" fontId="32" fillId="5" borderId="44" xfId="0" applyNumberFormat="1" applyFont="1" applyFill="1" applyBorder="1" applyAlignment="1">
      <alignment horizontal="left" vertical="center" wrapText="1"/>
      <protection locked="0"/>
    </xf>
    <xf numFmtId="0" fontId="30" fillId="5" borderId="45" xfId="0" applyNumberFormat="1" applyFont="1" applyFill="1" applyBorder="1" applyAlignment="1">
      <alignment horizontal="left" vertical="center"/>
      <protection locked="0"/>
    </xf>
    <xf numFmtId="0" fontId="30" fillId="5" borderId="46" xfId="0" applyNumberFormat="1" applyFont="1" applyFill="1" applyBorder="1" applyAlignment="1">
      <alignment horizontal="left" vertical="center"/>
      <protection locked="0"/>
    </xf>
    <xf numFmtId="49" fontId="18" fillId="0" borderId="29" xfId="0" applyNumberFormat="1" applyFont="1" applyFill="1" applyBorder="1" applyAlignment="1" applyProtection="1">
      <alignment horizontal="left" vertical="center" wrapText="1"/>
    </xf>
    <xf numFmtId="1" fontId="49" fillId="0" borderId="66" xfId="0" applyNumberFormat="1" applyFont="1" applyFill="1" applyBorder="1" applyAlignment="1" applyProtection="1">
      <alignment horizontal="center" vertical="center"/>
    </xf>
    <xf numFmtId="0" fontId="6" fillId="5" borderId="9" xfId="0" applyNumberFormat="1" applyFont="1" applyFill="1" applyBorder="1" applyAlignment="1" applyProtection="1">
      <alignment horizontal="center" vertical="center"/>
    </xf>
    <xf numFmtId="0" fontId="2" fillId="0" borderId="9" xfId="0" applyNumberFormat="1" applyFont="1" applyFill="1" applyBorder="1" applyAlignment="1" applyProtection="1">
      <alignment horizontal="center" vertical="center"/>
    </xf>
    <xf numFmtId="0" fontId="9" fillId="0" borderId="75" xfId="0" applyNumberFormat="1" applyFont="1" applyFill="1" applyBorder="1" applyAlignment="1" applyProtection="1">
      <alignment horizontal="center" vertical="center"/>
      <protection hidden="1"/>
    </xf>
    <xf numFmtId="0" fontId="7" fillId="0" borderId="64" xfId="0" applyNumberFormat="1" applyFont="1" applyFill="1" applyBorder="1" applyAlignment="1" applyProtection="1">
      <alignment vertical="center" wrapText="1"/>
    </xf>
    <xf numFmtId="0" fontId="33" fillId="0" borderId="13" xfId="0" applyNumberFormat="1" applyFont="1" applyFill="1" applyBorder="1" applyAlignment="1" applyProtection="1">
      <alignment vertical="center"/>
    </xf>
    <xf numFmtId="0" fontId="33" fillId="0" borderId="87" xfId="0" applyNumberFormat="1" applyFont="1" applyFill="1" applyBorder="1" applyAlignment="1" applyProtection="1">
      <alignment vertical="center"/>
    </xf>
    <xf numFmtId="0" fontId="64" fillId="0" borderId="0" xfId="0" applyNumberFormat="1" applyFont="1" applyFill="1" applyBorder="1" applyAlignment="1" applyProtection="1">
      <alignment vertical="top"/>
    </xf>
    <xf numFmtId="0" fontId="2" fillId="0" borderId="58" xfId="0" applyNumberFormat="1" applyFont="1" applyFill="1" applyBorder="1" applyAlignment="1" applyProtection="1">
      <alignment vertical="top"/>
    </xf>
    <xf numFmtId="0" fontId="2" fillId="0" borderId="58" xfId="0" applyNumberFormat="1" applyFont="1" applyFill="1" applyBorder="1" applyAlignment="1" applyProtection="1">
      <alignment vertical="center"/>
    </xf>
    <xf numFmtId="0" fontId="15" fillId="5" borderId="58"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vertical="center"/>
    </xf>
    <xf numFmtId="167" fontId="65" fillId="0" borderId="49" xfId="0" applyNumberFormat="1" applyFont="1" applyFill="1" applyBorder="1" applyAlignment="1" applyProtection="1">
      <alignment horizontal="right" vertical="center"/>
    </xf>
    <xf numFmtId="49" fontId="67" fillId="0" borderId="58" xfId="0" applyNumberFormat="1" applyFont="1" applyFill="1" applyBorder="1" applyAlignment="1" applyProtection="1">
      <alignment horizontal="left" vertical="center" wrapText="1"/>
    </xf>
    <xf numFmtId="49" fontId="61" fillId="0" borderId="58" xfId="0" applyNumberFormat="1" applyFont="1" applyFill="1" applyBorder="1" applyAlignment="1" applyProtection="1">
      <alignment horizontal="center" vertical="center" wrapText="1"/>
    </xf>
    <xf numFmtId="0" fontId="15" fillId="5" borderId="93" xfId="0" applyNumberFormat="1" applyFont="1" applyFill="1" applyBorder="1" applyAlignment="1" applyProtection="1">
      <alignment horizontal="center" vertical="center" wrapText="1"/>
    </xf>
    <xf numFmtId="0" fontId="4" fillId="5" borderId="94" xfId="0" applyNumberFormat="1" applyFont="1" applyFill="1" applyBorder="1" applyAlignment="1" applyProtection="1">
      <alignment horizontal="center" vertical="center"/>
    </xf>
    <xf numFmtId="0" fontId="15" fillId="5" borderId="32" xfId="0" applyNumberFormat="1" applyFont="1" applyFill="1" applyBorder="1" applyAlignment="1" applyProtection="1">
      <alignment horizontal="center" vertical="center" wrapText="1"/>
    </xf>
    <xf numFmtId="165" fontId="12" fillId="0" borderId="18" xfId="0" applyNumberFormat="1" applyFont="1" applyFill="1" applyBorder="1" applyAlignment="1">
      <alignment horizontal="center" vertical="center" wrapText="1"/>
      <protection locked="0"/>
    </xf>
    <xf numFmtId="0" fontId="12" fillId="0" borderId="18" xfId="0" applyNumberFormat="1" applyFont="1" applyFill="1" applyBorder="1" applyAlignment="1">
      <alignment horizontal="center" vertical="center" wrapText="1"/>
      <protection locked="0"/>
    </xf>
    <xf numFmtId="1" fontId="12" fillId="0" borderId="18" xfId="0" applyNumberFormat="1" applyFont="1" applyFill="1" applyBorder="1" applyAlignment="1">
      <alignment horizontal="center" vertical="center" wrapText="1"/>
      <protection locked="0"/>
    </xf>
    <xf numFmtId="49" fontId="12" fillId="0" borderId="18" xfId="0" applyNumberFormat="1" applyFont="1" applyFill="1" applyBorder="1" applyAlignment="1">
      <alignment horizontal="center" vertical="center" wrapText="1"/>
      <protection locked="0"/>
    </xf>
    <xf numFmtId="49" fontId="18" fillId="0" borderId="52" xfId="0" applyNumberFormat="1" applyFont="1" applyFill="1" applyBorder="1" applyAlignment="1" applyProtection="1">
      <alignment horizontal="left" vertical="center" wrapText="1"/>
    </xf>
    <xf numFmtId="49" fontId="18" fillId="0" borderId="29" xfId="0" applyNumberFormat="1" applyFont="1" applyFill="1" applyBorder="1" applyAlignment="1" applyProtection="1">
      <alignment horizontal="left" vertical="center" wrapText="1" shrinkToFit="1"/>
    </xf>
    <xf numFmtId="0" fontId="20" fillId="0" borderId="0" xfId="0" applyNumberFormat="1" applyFont="1" applyFill="1" applyBorder="1" applyAlignment="1" applyProtection="1">
      <alignment vertical="top"/>
    </xf>
    <xf numFmtId="0" fontId="5" fillId="0" borderId="64" xfId="0" applyNumberFormat="1" applyFont="1" applyFill="1" applyBorder="1" applyAlignment="1" applyProtection="1">
      <alignment vertical="center" wrapText="1"/>
    </xf>
    <xf numFmtId="49" fontId="32" fillId="0" borderId="48" xfId="0" applyNumberFormat="1" applyFont="1" applyFill="1" applyBorder="1" applyAlignment="1" applyProtection="1">
      <alignment horizontal="left" vertical="center" wrapText="1"/>
    </xf>
    <xf numFmtId="49" fontId="32" fillId="0" borderId="50" xfId="0" applyNumberFormat="1" applyFont="1" applyFill="1" applyBorder="1" applyAlignment="1" applyProtection="1">
      <alignment horizontal="left" vertical="center" wrapText="1"/>
    </xf>
    <xf numFmtId="49" fontId="24" fillId="0" borderId="51" xfId="0" applyNumberFormat="1" applyFont="1" applyFill="1" applyBorder="1" applyAlignment="1" applyProtection="1">
      <alignment horizontal="left" vertical="center" wrapText="1"/>
    </xf>
    <xf numFmtId="49" fontId="32" fillId="0" borderId="53" xfId="0" applyNumberFormat="1" applyFont="1" applyFill="1" applyBorder="1" applyAlignment="1" applyProtection="1">
      <alignment horizontal="left" vertical="center" wrapText="1"/>
    </xf>
    <xf numFmtId="49" fontId="24" fillId="0" borderId="47" xfId="0" applyNumberFormat="1" applyFont="1" applyFill="1" applyBorder="1" applyAlignment="1" applyProtection="1">
      <alignment horizontal="left" vertical="center" shrinkToFit="1"/>
    </xf>
    <xf numFmtId="49" fontId="32" fillId="0" borderId="48" xfId="0" applyNumberFormat="1" applyFont="1" applyFill="1" applyBorder="1" applyAlignment="1" applyProtection="1">
      <alignment horizontal="left" vertical="center" shrinkToFit="1"/>
    </xf>
    <xf numFmtId="3" fontId="33" fillId="0" borderId="29" xfId="0" applyNumberFormat="1" applyFont="1" applyFill="1" applyBorder="1" applyAlignment="1">
      <alignment horizontal="right" vertical="center" shrinkToFit="1"/>
      <protection locked="0"/>
    </xf>
    <xf numFmtId="49" fontId="43" fillId="0" borderId="45" xfId="0" applyNumberFormat="1" applyFont="1" applyFill="1" applyBorder="1" applyAlignment="1" applyProtection="1">
      <alignment horizontal="left" vertical="center" wrapText="1"/>
    </xf>
    <xf numFmtId="49" fontId="43" fillId="0" borderId="82" xfId="0" applyNumberFormat="1" applyFont="1" applyFill="1" applyBorder="1" applyAlignment="1" applyProtection="1">
      <alignment horizontal="left" vertical="center" wrapText="1"/>
    </xf>
    <xf numFmtId="49" fontId="32" fillId="0" borderId="52" xfId="0" applyNumberFormat="1" applyFont="1" applyFill="1" applyBorder="1" applyAlignment="1" applyProtection="1">
      <alignment horizontal="left" vertical="center" wrapText="1"/>
    </xf>
    <xf numFmtId="0" fontId="69" fillId="0" borderId="63"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horizontal="center" vertical="center"/>
    </xf>
    <xf numFmtId="0" fontId="65" fillId="0" borderId="0" xfId="0" applyNumberFormat="1" applyFont="1" applyFill="1" applyBorder="1" applyAlignment="1" applyProtection="1">
      <alignment vertical="center"/>
    </xf>
    <xf numFmtId="0" fontId="33" fillId="0" borderId="58" xfId="0" applyNumberFormat="1" applyFont="1" applyFill="1" applyBorder="1" applyAlignment="1" applyProtection="1">
      <alignment vertical="center"/>
    </xf>
    <xf numFmtId="49" fontId="43" fillId="0" borderId="84" xfId="0" applyNumberFormat="1" applyFont="1" applyFill="1" applyBorder="1" applyAlignment="1" applyProtection="1">
      <alignment horizontal="left" vertical="center" wrapText="1"/>
    </xf>
    <xf numFmtId="49" fontId="23" fillId="5" borderId="45" xfId="0" applyNumberFormat="1" applyFont="1" applyFill="1" applyBorder="1" applyAlignment="1" applyProtection="1">
      <alignment horizontal="left" vertical="center"/>
    </xf>
    <xf numFmtId="167" fontId="37" fillId="0" borderId="89" xfId="0" applyNumberFormat="1" applyFont="1" applyFill="1" applyBorder="1" applyAlignment="1" applyProtection="1">
      <alignment horizontal="right" vertical="center"/>
    </xf>
    <xf numFmtId="0" fontId="38" fillId="0" borderId="0" xfId="0" applyNumberFormat="1" applyFont="1" applyFill="1" applyBorder="1" applyAlignment="1" applyProtection="1">
      <alignment vertical="center"/>
    </xf>
    <xf numFmtId="0" fontId="43" fillId="5" borderId="22" xfId="0" applyNumberFormat="1" applyFont="1" applyFill="1" applyBorder="1" applyAlignment="1" applyProtection="1">
      <alignment horizontal="center" vertical="center" wrapText="1"/>
    </xf>
    <xf numFmtId="0" fontId="43" fillId="5" borderId="23" xfId="0" applyNumberFormat="1" applyFont="1" applyFill="1" applyBorder="1" applyAlignment="1" applyProtection="1">
      <alignment horizontal="center" vertical="center" wrapText="1"/>
    </xf>
    <xf numFmtId="0" fontId="70" fillId="0" borderId="0" xfId="0" applyNumberFormat="1" applyFont="1" applyFill="1" applyBorder="1" applyAlignment="1" applyProtection="1">
      <alignment horizontal="center" vertical="center"/>
    </xf>
    <xf numFmtId="0" fontId="62" fillId="0" borderId="0" xfId="0" applyNumberFormat="1" applyFont="1" applyFill="1" applyBorder="1" applyAlignment="1" applyProtection="1">
      <alignment horizontal="right" vertical="center"/>
    </xf>
    <xf numFmtId="0" fontId="36" fillId="0" borderId="0" xfId="0" applyNumberFormat="1" applyFont="1" applyFill="1" applyBorder="1" applyAlignment="1" applyProtection="1">
      <alignment vertical="center"/>
    </xf>
    <xf numFmtId="14" fontId="9" fillId="0" borderId="75" xfId="0" applyNumberFormat="1" applyFont="1" applyFill="1" applyBorder="1" applyAlignment="1" applyProtection="1">
      <alignment horizontal="center" vertical="center"/>
      <protection hidden="1"/>
    </xf>
    <xf numFmtId="49" fontId="23" fillId="0" borderId="45" xfId="0" applyNumberFormat="1" applyFont="1" applyFill="1" applyBorder="1" applyAlignment="1" applyProtection="1">
      <alignment horizontal="left" vertical="center" wrapText="1"/>
    </xf>
    <xf numFmtId="0" fontId="7" fillId="0" borderId="0" xfId="0" applyNumberFormat="1" applyFont="1" applyFill="1" applyBorder="1" applyAlignment="1" applyProtection="1">
      <alignment vertical="center"/>
    </xf>
    <xf numFmtId="1" fontId="2" fillId="6" borderId="76" xfId="0" applyNumberFormat="1" applyFont="1" applyFill="1" applyBorder="1" applyAlignment="1" applyProtection="1">
      <alignment vertical="top"/>
    </xf>
    <xf numFmtId="0" fontId="71" fillId="10" borderId="92" xfId="0" applyNumberFormat="1" applyFont="1" applyFill="1" applyBorder="1" applyAlignment="1" applyProtection="1">
      <alignment horizontal="center" vertical="center"/>
    </xf>
    <xf numFmtId="164" fontId="17" fillId="0" borderId="29" xfId="6" applyNumberFormat="1" applyFont="1" applyFill="1" applyBorder="1" applyAlignment="1" applyProtection="1">
      <alignment horizontal="right" vertical="top" shrinkToFit="1"/>
    </xf>
    <xf numFmtId="164" fontId="17" fillId="0" borderId="82" xfId="6" applyNumberFormat="1" applyFont="1" applyFill="1" applyBorder="1" applyAlignment="1" applyProtection="1">
      <alignment horizontal="right" vertical="top" shrinkToFit="1"/>
    </xf>
    <xf numFmtId="49" fontId="43" fillId="0" borderId="50" xfId="0" applyNumberFormat="1" applyFont="1" applyFill="1" applyBorder="1" applyAlignment="1" applyProtection="1">
      <alignment horizontal="left" vertical="center" wrapText="1"/>
    </xf>
    <xf numFmtId="49" fontId="43" fillId="0" borderId="48" xfId="0" applyNumberFormat="1" applyFont="1" applyFill="1" applyBorder="1" applyAlignment="1" applyProtection="1">
      <alignment horizontal="left" vertical="center" wrapText="1"/>
    </xf>
    <xf numFmtId="49" fontId="43" fillId="0" borderId="53" xfId="0" applyNumberFormat="1" applyFont="1" applyFill="1" applyBorder="1" applyAlignment="1" applyProtection="1">
      <alignment horizontal="left" vertical="center" wrapText="1"/>
    </xf>
    <xf numFmtId="49" fontId="23" fillId="0" borderId="57" xfId="0" applyNumberFormat="1" applyFont="1" applyFill="1" applyBorder="1" applyAlignment="1" applyProtection="1">
      <alignment horizontal="left" vertical="center" wrapText="1"/>
    </xf>
    <xf numFmtId="49" fontId="43" fillId="0" borderId="43" xfId="0" applyNumberFormat="1" applyFont="1" applyFill="1" applyBorder="1" applyAlignment="1" applyProtection="1">
      <alignment horizontal="left" vertical="center" wrapText="1"/>
    </xf>
    <xf numFmtId="4" fontId="37" fillId="0" borderId="46" xfId="0" applyNumberFormat="1" applyFont="1" applyFill="1" applyBorder="1" applyAlignment="1">
      <alignment horizontal="right" vertical="center" shrinkToFit="1"/>
      <protection locked="0"/>
    </xf>
    <xf numFmtId="4" fontId="37" fillId="0" borderId="49" xfId="0" applyNumberFormat="1" applyFont="1" applyFill="1" applyBorder="1" applyAlignment="1">
      <alignment horizontal="right" vertical="center" shrinkToFit="1"/>
      <protection locked="0"/>
    </xf>
    <xf numFmtId="4" fontId="37" fillId="0" borderId="54" xfId="0" applyNumberFormat="1" applyFont="1" applyFill="1" applyBorder="1" applyAlignment="1">
      <alignment horizontal="right" vertical="center" shrinkToFit="1"/>
      <protection locked="0"/>
    </xf>
    <xf numFmtId="49" fontId="23" fillId="0" borderId="88" xfId="0" applyNumberFormat="1" applyFont="1" applyFill="1" applyBorder="1" applyAlignment="1" applyProtection="1">
      <alignment horizontal="left" vertical="center" wrapText="1"/>
    </xf>
    <xf numFmtId="49" fontId="23" fillId="0" borderId="81" xfId="0" applyNumberFormat="1" applyFont="1" applyFill="1" applyBorder="1" applyAlignment="1" applyProtection="1">
      <alignment horizontal="left" vertical="center" wrapText="1" shrinkToFit="1"/>
    </xf>
    <xf numFmtId="49" fontId="43" fillId="0" borderId="81" xfId="0" applyNumberFormat="1" applyFont="1" applyFill="1" applyBorder="1" applyAlignment="1" applyProtection="1">
      <alignment horizontal="left" vertical="center" wrapText="1"/>
    </xf>
    <xf numFmtId="4" fontId="37" fillId="0" borderId="81" xfId="0" applyNumberFormat="1" applyFont="1" applyFill="1" applyBorder="1" applyAlignment="1">
      <alignment horizontal="right" vertical="center" shrinkToFit="1"/>
      <protection locked="0"/>
    </xf>
    <xf numFmtId="0" fontId="23" fillId="0" borderId="51" xfId="0" applyNumberFormat="1" applyFont="1" applyFill="1" applyBorder="1" applyAlignment="1" applyProtection="1">
      <alignment horizontal="right" vertical="center" wrapText="1"/>
    </xf>
    <xf numFmtId="49" fontId="43" fillId="0" borderId="52" xfId="0" applyNumberFormat="1" applyFont="1" applyFill="1" applyBorder="1" applyAlignment="1" applyProtection="1">
      <alignment horizontal="left" vertical="center" wrapText="1"/>
    </xf>
    <xf numFmtId="49" fontId="72" fillId="0" borderId="47" xfId="0" applyNumberFormat="1" applyFont="1" applyFill="1" applyBorder="1" applyAlignment="1" applyProtection="1">
      <alignment horizontal="left" vertical="center" wrapText="1"/>
    </xf>
    <xf numFmtId="49" fontId="72" fillId="0" borderId="29" xfId="0" applyNumberFormat="1" applyFont="1" applyFill="1" applyBorder="1" applyAlignment="1" applyProtection="1">
      <alignment horizontal="left" vertical="center" wrapText="1"/>
    </xf>
    <xf numFmtId="49" fontId="43" fillId="0" borderId="29" xfId="0" applyNumberFormat="1" applyFont="1" applyFill="1" applyBorder="1" applyAlignment="1" applyProtection="1">
      <alignment horizontal="left" vertical="center" wrapText="1" shrinkToFit="1"/>
    </xf>
    <xf numFmtId="49" fontId="43" fillId="0" borderId="47" xfId="0" applyNumberFormat="1" applyFont="1" applyFill="1" applyBorder="1" applyAlignment="1" applyProtection="1">
      <alignment horizontal="left" vertical="center" wrapText="1"/>
    </xf>
    <xf numFmtId="0" fontId="15" fillId="5" borderId="102" xfId="0" applyNumberFormat="1" applyFont="1" applyFill="1" applyBorder="1" applyAlignment="1" applyProtection="1">
      <alignment horizontal="center" vertical="center" wrapText="1"/>
    </xf>
    <xf numFmtId="0" fontId="4" fillId="5" borderId="103" xfId="0" applyNumberFormat="1" applyFont="1" applyFill="1" applyBorder="1" applyAlignment="1" applyProtection="1">
      <alignment horizontal="center" vertical="center"/>
    </xf>
    <xf numFmtId="0" fontId="20" fillId="9" borderId="0" xfId="0" applyNumberFormat="1" applyFont="1" applyFill="1" applyBorder="1" applyAlignment="1" applyProtection="1">
      <alignment vertical="center"/>
    </xf>
    <xf numFmtId="0" fontId="64" fillId="9" borderId="0" xfId="0" applyNumberFormat="1" applyFont="1" applyFill="1" applyBorder="1" applyAlignment="1" applyProtection="1">
      <alignment vertical="center"/>
    </xf>
    <xf numFmtId="0" fontId="37" fillId="9" borderId="64" xfId="0" applyNumberFormat="1" applyFont="1" applyFill="1" applyBorder="1" applyAlignment="1" applyProtection="1">
      <alignment vertical="center" wrapText="1"/>
    </xf>
    <xf numFmtId="0" fontId="28" fillId="9" borderId="0" xfId="0" applyNumberFormat="1" applyFont="1" applyFill="1" applyBorder="1" applyAlignment="1" applyProtection="1">
      <alignment vertical="center"/>
    </xf>
    <xf numFmtId="0" fontId="68" fillId="9" borderId="0" xfId="0" applyNumberFormat="1" applyFont="1" applyFill="1" applyBorder="1" applyAlignment="1" applyProtection="1">
      <alignment vertical="center" wrapText="1"/>
    </xf>
    <xf numFmtId="14" fontId="9" fillId="9" borderId="75" xfId="0" applyNumberFormat="1" applyFont="1" applyFill="1" applyBorder="1" applyAlignment="1" applyProtection="1">
      <alignment horizontal="center" vertical="center"/>
      <protection hidden="1"/>
    </xf>
    <xf numFmtId="0" fontId="35" fillId="0" borderId="24" xfId="0" applyNumberFormat="1" applyFont="1" applyFill="1" applyBorder="1" applyAlignment="1" applyProtection="1">
      <alignment horizontal="center" vertical="center" wrapText="1"/>
    </xf>
    <xf numFmtId="0" fontId="35" fillId="0" borderId="40" xfId="0" applyNumberFormat="1" applyFont="1" applyFill="1" applyBorder="1" applyAlignment="1" applyProtection="1">
      <alignment horizontal="center" vertical="center" wrapText="1"/>
    </xf>
    <xf numFmtId="49" fontId="32" fillId="0" borderId="41" xfId="0" applyNumberFormat="1" applyFont="1" applyFill="1" applyBorder="1" applyAlignment="1" applyProtection="1">
      <alignment horizontal="center" vertical="center" wrapText="1"/>
    </xf>
    <xf numFmtId="0" fontId="35" fillId="0" borderId="23" xfId="0" applyNumberFormat="1" applyFont="1" applyFill="1" applyBorder="1" applyAlignment="1" applyProtection="1">
      <alignment horizontal="center" vertical="center" wrapText="1"/>
    </xf>
    <xf numFmtId="0" fontId="43" fillId="0" borderId="19" xfId="0" applyNumberFormat="1" applyFont="1" applyFill="1" applyBorder="1" applyAlignment="1" applyProtection="1">
      <alignment horizontal="center" vertical="center" wrapText="1"/>
    </xf>
    <xf numFmtId="0" fontId="43" fillId="0" borderId="22" xfId="0" applyNumberFormat="1" applyFont="1" applyFill="1" applyBorder="1" applyAlignment="1" applyProtection="1">
      <alignment horizontal="center" vertical="center" wrapText="1"/>
    </xf>
    <xf numFmtId="49" fontId="43" fillId="0" borderId="41" xfId="0" applyNumberFormat="1" applyFont="1" applyFill="1" applyBorder="1" applyAlignment="1" applyProtection="1">
      <alignment horizontal="center" vertical="center" wrapText="1"/>
    </xf>
    <xf numFmtId="0" fontId="43" fillId="0" borderId="22" xfId="0" applyNumberFormat="1" applyFont="1" applyFill="1" applyBorder="1" applyAlignment="1" applyProtection="1">
      <alignment horizontal="center" vertical="center"/>
    </xf>
    <xf numFmtId="0" fontId="43" fillId="0" borderId="23" xfId="0" applyNumberFormat="1" applyFont="1" applyFill="1" applyBorder="1" applyAlignment="1" applyProtection="1">
      <alignment horizontal="center" vertical="center" wrapText="1"/>
    </xf>
    <xf numFmtId="0" fontId="35" fillId="0" borderId="19" xfId="0" applyNumberFormat="1" applyFont="1" applyFill="1" applyBorder="1" applyAlignment="1" applyProtection="1">
      <alignment horizontal="center" vertical="center" wrapText="1"/>
    </xf>
    <xf numFmtId="0" fontId="35" fillId="0" borderId="22" xfId="0" applyNumberFormat="1" applyFont="1" applyFill="1" applyBorder="1" applyAlignment="1" applyProtection="1">
      <alignment horizontal="center" vertical="center" wrapText="1"/>
    </xf>
    <xf numFmtId="0" fontId="59" fillId="0" borderId="0" xfId="0" applyNumberFormat="1" applyFont="1" applyFill="1" applyBorder="1" applyAlignment="1" applyProtection="1">
      <alignment horizontal="center" wrapText="1"/>
    </xf>
    <xf numFmtId="0" fontId="60"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1" fillId="0" borderId="58" xfId="0" applyNumberFormat="1" applyFont="1" applyFill="1" applyBorder="1" applyAlignment="1" applyProtection="1">
      <alignment vertical="top"/>
    </xf>
    <xf numFmtId="165" fontId="12" fillId="0" borderId="58" xfId="0" applyNumberFormat="1" applyFont="1" applyFill="1" applyBorder="1" applyAlignment="1" applyProtection="1">
      <alignment horizontal="center" vertical="center" wrapText="1"/>
    </xf>
    <xf numFmtId="0" fontId="66" fillId="0" borderId="76" xfId="0" applyNumberFormat="1" applyFont="1" applyFill="1" applyBorder="1" applyAlignment="1" applyProtection="1">
      <alignment horizontal="center" vertical="center"/>
      <protection hidden="1"/>
    </xf>
    <xf numFmtId="0" fontId="66" fillId="0" borderId="76" xfId="0" applyNumberFormat="1" applyFont="1" applyFill="1" applyBorder="1" applyAlignment="1" applyProtection="1">
      <alignment vertical="center"/>
      <protection hidden="1"/>
    </xf>
    <xf numFmtId="0" fontId="23" fillId="0" borderId="76" xfId="0" applyNumberFormat="1" applyFont="1" applyFill="1" applyBorder="1" applyAlignment="1" applyProtection="1">
      <alignment horizontal="center" vertical="center"/>
      <protection hidden="1"/>
    </xf>
    <xf numFmtId="0" fontId="23" fillId="0" borderId="76" xfId="0" applyNumberFormat="1" applyFont="1" applyFill="1" applyBorder="1" applyAlignment="1" applyProtection="1">
      <alignment vertical="center"/>
      <protection hidden="1"/>
    </xf>
    <xf numFmtId="0" fontId="15" fillId="5" borderId="74" xfId="0" applyNumberFormat="1" applyFont="1" applyFill="1" applyBorder="1" applyAlignment="1">
      <alignment horizontal="center" vertical="center" wrapText="1"/>
      <protection locked="0"/>
    </xf>
    <xf numFmtId="0" fontId="63" fillId="0" borderId="0" xfId="0" applyNumberFormat="1" applyFont="1" applyFill="1" applyBorder="1" applyAlignment="1">
      <alignment horizontal="left" vertical="center" wrapText="1"/>
      <protection locked="0"/>
    </xf>
    <xf numFmtId="0" fontId="63" fillId="0" borderId="0" xfId="0" applyNumberFormat="1" applyFont="1" applyFill="1" applyBorder="1" applyAlignment="1">
      <alignment horizontal="left" vertical="center"/>
      <protection locked="0"/>
    </xf>
    <xf numFmtId="49" fontId="63" fillId="0" borderId="0" xfId="0" applyNumberFormat="1" applyFont="1" applyFill="1" applyBorder="1" applyAlignment="1">
      <alignment horizontal="left" vertical="center"/>
      <protection locked="0"/>
    </xf>
    <xf numFmtId="4" fontId="37" fillId="0" borderId="29" xfId="0" applyNumberFormat="1" applyFont="1" applyFill="1" applyBorder="1" applyAlignment="1" applyProtection="1">
      <alignment horizontal="right" vertical="center" shrinkToFit="1"/>
      <protection locked="0"/>
    </xf>
    <xf numFmtId="49" fontId="15" fillId="10" borderId="90" xfId="0" applyNumberFormat="1" applyFont="1" applyFill="1" applyBorder="1" applyAlignment="1" applyProtection="1">
      <alignment horizontal="left" vertical="center" wrapText="1"/>
    </xf>
    <xf numFmtId="49" fontId="15" fillId="10" borderId="95" xfId="0" applyNumberFormat="1" applyFont="1" applyFill="1" applyBorder="1" applyAlignment="1" applyProtection="1">
      <alignment horizontal="left" vertical="center" wrapText="1"/>
    </xf>
    <xf numFmtId="49" fontId="15" fillId="10" borderId="91" xfId="0" applyNumberFormat="1" applyFont="1" applyFill="1" applyBorder="1" applyAlignment="1" applyProtection="1">
      <alignment horizontal="left" vertical="center" wrapText="1"/>
    </xf>
    <xf numFmtId="49" fontId="15" fillId="5" borderId="87" xfId="0" applyNumberFormat="1" applyFont="1" applyFill="1" applyBorder="1" applyAlignment="1" applyProtection="1">
      <alignment horizontal="center" vertical="center" wrapText="1"/>
    </xf>
    <xf numFmtId="0" fontId="32" fillId="5" borderId="20" xfId="0" applyNumberFormat="1" applyFont="1" applyFill="1" applyBorder="1" applyAlignment="1" applyProtection="1">
      <alignment horizontal="center" vertical="center" wrapText="1"/>
    </xf>
    <xf numFmtId="0" fontId="23" fillId="0" borderId="56" xfId="0" applyNumberFormat="1" applyFont="1" applyFill="1" applyBorder="1" applyAlignment="1" applyProtection="1">
      <alignment vertical="top"/>
    </xf>
    <xf numFmtId="0" fontId="23" fillId="0" borderId="21" xfId="0" applyNumberFormat="1" applyFont="1" applyFill="1" applyBorder="1" applyAlignment="1" applyProtection="1">
      <alignment vertical="top"/>
    </xf>
    <xf numFmtId="49" fontId="16" fillId="0" borderId="25" xfId="0" applyNumberFormat="1" applyFont="1" applyFill="1" applyBorder="1" applyAlignment="1" applyProtection="1">
      <alignment horizontal="left" vertical="center"/>
    </xf>
    <xf numFmtId="0" fontId="9" fillId="0" borderId="26" xfId="0" applyNumberFormat="1" applyFont="1" applyFill="1" applyBorder="1" applyAlignment="1" applyProtection="1">
      <alignment vertical="top"/>
    </xf>
    <xf numFmtId="0" fontId="9" fillId="0" borderId="27" xfId="0" applyNumberFormat="1" applyFont="1" applyFill="1" applyBorder="1" applyAlignment="1" applyProtection="1">
      <alignment vertical="top"/>
    </xf>
    <xf numFmtId="49" fontId="16" fillId="0" borderId="31" xfId="0" applyNumberFormat="1" applyFont="1" applyFill="1" applyBorder="1" applyAlignment="1" applyProtection="1">
      <alignment horizontal="left" vertical="center"/>
    </xf>
    <xf numFmtId="0" fontId="9" fillId="0" borderId="32" xfId="0" applyNumberFormat="1" applyFont="1" applyFill="1" applyBorder="1" applyAlignment="1" applyProtection="1">
      <alignment vertical="top"/>
    </xf>
    <xf numFmtId="0" fontId="9" fillId="0" borderId="33" xfId="0" applyNumberFormat="1" applyFont="1" applyFill="1" applyBorder="1" applyAlignment="1" applyProtection="1">
      <alignment vertical="top"/>
    </xf>
    <xf numFmtId="49" fontId="16" fillId="0" borderId="36" xfId="0" applyNumberFormat="1" applyFont="1" applyFill="1" applyBorder="1" applyAlignment="1" applyProtection="1">
      <alignment horizontal="left" vertical="center"/>
    </xf>
    <xf numFmtId="0" fontId="9" fillId="0" borderId="37" xfId="0" applyNumberFormat="1" applyFont="1" applyFill="1" applyBorder="1" applyAlignment="1" applyProtection="1">
      <alignment vertical="top"/>
    </xf>
    <xf numFmtId="0" fontId="9" fillId="0" borderId="38" xfId="0" applyNumberFormat="1" applyFont="1" applyFill="1" applyBorder="1" applyAlignment="1" applyProtection="1">
      <alignment vertical="top"/>
    </xf>
    <xf numFmtId="0" fontId="23" fillId="0" borderId="10" xfId="0" applyNumberFormat="1" applyFont="1" applyFill="1" applyBorder="1" applyAlignment="1" applyProtection="1">
      <alignment vertical="top"/>
    </xf>
    <xf numFmtId="49" fontId="54" fillId="5" borderId="96" xfId="0" applyNumberFormat="1" applyFont="1" applyFill="1" applyBorder="1" applyAlignment="1" applyProtection="1">
      <alignment horizontal="left" vertical="center"/>
    </xf>
    <xf numFmtId="49" fontId="54" fillId="5" borderId="14" xfId="0" applyNumberFormat="1" applyFont="1" applyFill="1" applyBorder="1" applyAlignment="1" applyProtection="1">
      <alignment horizontal="left" vertical="center"/>
    </xf>
    <xf numFmtId="0" fontId="7" fillId="0" borderId="0" xfId="0" applyNumberFormat="1" applyFont="1" applyFill="1" applyBorder="1" applyAlignment="1" applyProtection="1">
      <alignment horizontal="center" vertical="top" wrapText="1"/>
      <protection hidden="1"/>
    </xf>
    <xf numFmtId="0" fontId="37" fillId="0" borderId="0" xfId="0" applyNumberFormat="1" applyFont="1" applyFill="1" applyBorder="1" applyAlignment="1" applyProtection="1">
      <alignment horizontal="center" vertical="top" wrapText="1"/>
      <protection hidden="1"/>
    </xf>
    <xf numFmtId="0" fontId="16" fillId="0" borderId="25" xfId="0" applyNumberFormat="1" applyFont="1" applyFill="1" applyBorder="1" applyAlignment="1" applyProtection="1">
      <alignment horizontal="left" vertical="center"/>
    </xf>
    <xf numFmtId="0" fontId="16" fillId="0" borderId="31" xfId="0" applyNumberFormat="1" applyFont="1" applyFill="1" applyBorder="1" applyAlignment="1" applyProtection="1">
      <alignment horizontal="left" vertical="center"/>
    </xf>
    <xf numFmtId="0" fontId="16" fillId="0" borderId="36" xfId="0" applyNumberFormat="1" applyFont="1" applyFill="1" applyBorder="1" applyAlignment="1" applyProtection="1">
      <alignment horizontal="left" vertical="center"/>
    </xf>
    <xf numFmtId="49" fontId="6" fillId="0" borderId="24" xfId="0" applyNumberFormat="1" applyFont="1" applyFill="1" applyBorder="1" applyAlignment="1" applyProtection="1">
      <alignment horizontal="center" vertical="center" wrapText="1"/>
    </xf>
    <xf numFmtId="0" fontId="9" fillId="0" borderId="30" xfId="0" applyNumberFormat="1" applyFont="1" applyFill="1" applyBorder="1" applyAlignment="1" applyProtection="1">
      <alignment vertical="top"/>
    </xf>
    <xf numFmtId="0" fontId="9" fillId="0" borderId="35" xfId="0" applyNumberFormat="1" applyFont="1" applyFill="1" applyBorder="1" applyAlignment="1" applyProtection="1">
      <alignment vertical="top"/>
    </xf>
    <xf numFmtId="0" fontId="54" fillId="5" borderId="99" xfId="0" applyNumberFormat="1" applyFont="1" applyFill="1" applyBorder="1" applyAlignment="1" applyProtection="1">
      <alignment horizontal="left" vertical="center"/>
    </xf>
    <xf numFmtId="0" fontId="54" fillId="5" borderId="8" xfId="0" applyNumberFormat="1" applyFont="1" applyFill="1" applyBorder="1" applyAlignment="1" applyProtection="1">
      <alignment horizontal="left" vertical="center"/>
    </xf>
    <xf numFmtId="0" fontId="54" fillId="5" borderId="100" xfId="0" applyNumberFormat="1" applyFont="1" applyFill="1" applyBorder="1" applyAlignment="1" applyProtection="1">
      <alignment horizontal="left" vertical="center"/>
    </xf>
    <xf numFmtId="0" fontId="54" fillId="5" borderId="101" xfId="0" applyNumberFormat="1" applyFont="1" applyFill="1" applyBorder="1" applyAlignment="1" applyProtection="1">
      <alignment horizontal="left" vertical="center"/>
    </xf>
    <xf numFmtId="49" fontId="54" fillId="5" borderId="96" xfId="0" applyNumberFormat="1" applyFont="1" applyFill="1" applyBorder="1" applyAlignment="1" applyProtection="1">
      <alignment horizontal="left" vertical="center" shrinkToFit="1"/>
    </xf>
    <xf numFmtId="49" fontId="54" fillId="5" borderId="14" xfId="0" applyNumberFormat="1" applyFont="1" applyFill="1" applyBorder="1" applyAlignment="1" applyProtection="1">
      <alignment horizontal="left" vertical="center" shrinkToFit="1"/>
    </xf>
    <xf numFmtId="0" fontId="10" fillId="0" borderId="58" xfId="0" applyNumberFormat="1" applyFont="1" applyFill="1" applyBorder="1" applyAlignment="1" applyProtection="1">
      <alignment horizontal="center" vertical="center" wrapText="1"/>
    </xf>
    <xf numFmtId="0" fontId="9" fillId="0" borderId="58" xfId="0" applyNumberFormat="1" applyFont="1" applyFill="1" applyBorder="1" applyAlignment="1" applyProtection="1">
      <alignment vertical="top"/>
    </xf>
    <xf numFmtId="0" fontId="59" fillId="0" borderId="0" xfId="0" applyNumberFormat="1" applyFont="1" applyFill="1" applyBorder="1" applyAlignment="1" applyProtection="1">
      <alignment horizontal="center" wrapText="1"/>
    </xf>
    <xf numFmtId="0" fontId="60" fillId="0" borderId="0" xfId="0" applyNumberFormat="1" applyFont="1" applyFill="1" applyBorder="1" applyAlignment="1" applyProtection="1">
      <alignment vertical="top"/>
    </xf>
    <xf numFmtId="49" fontId="54" fillId="5" borderId="97" xfId="0" applyNumberFormat="1" applyFont="1" applyFill="1" applyBorder="1" applyAlignment="1" applyProtection="1">
      <alignment horizontal="left" vertical="center"/>
    </xf>
    <xf numFmtId="49" fontId="54" fillId="5" borderId="98" xfId="0" applyNumberFormat="1" applyFont="1" applyFill="1" applyBorder="1" applyAlignment="1" applyProtection="1">
      <alignment horizontal="left" vertical="center"/>
    </xf>
    <xf numFmtId="0" fontId="33" fillId="0" borderId="0" xfId="0" applyNumberFormat="1" applyFont="1" applyFill="1" applyBorder="1" applyAlignment="1" applyProtection="1">
      <alignment horizontal="center" vertical="top" wrapText="1"/>
    </xf>
    <xf numFmtId="0" fontId="38" fillId="0" borderId="0" xfId="0" applyNumberFormat="1" applyFont="1" applyFill="1" applyBorder="1" applyAlignment="1" applyProtection="1">
      <alignment vertical="top"/>
    </xf>
    <xf numFmtId="0" fontId="26" fillId="5" borderId="55" xfId="0" applyNumberFormat="1" applyFont="1" applyFill="1" applyBorder="1" applyAlignment="1" applyProtection="1">
      <alignment horizontal="left" vertical="center" wrapText="1"/>
    </xf>
    <xf numFmtId="0" fontId="27" fillId="0" borderId="11" xfId="0" applyNumberFormat="1" applyFont="1" applyFill="1" applyBorder="1" applyAlignment="1" applyProtection="1">
      <alignment horizontal="left" vertical="center"/>
    </xf>
    <xf numFmtId="0" fontId="29" fillId="0" borderId="0" xfId="0" applyNumberFormat="1" applyFont="1" applyFill="1" applyBorder="1" applyAlignment="1" applyProtection="1">
      <alignment horizontal="center" vertical="center" wrapText="1"/>
    </xf>
    <xf numFmtId="0" fontId="39" fillId="0" borderId="0" xfId="0" applyNumberFormat="1" applyFont="1" applyFill="1" applyBorder="1" applyAlignment="1" applyProtection="1">
      <alignment horizontal="center" vertical="center"/>
    </xf>
    <xf numFmtId="0" fontId="26" fillId="5" borderId="42" xfId="0" applyNumberFormat="1" applyFont="1" applyFill="1" applyBorder="1" applyAlignment="1" applyProtection="1">
      <alignment horizontal="left" vertical="center" wrapText="1"/>
    </xf>
    <xf numFmtId="0" fontId="27" fillId="0" borderId="43" xfId="0" applyNumberFormat="1" applyFont="1" applyFill="1" applyBorder="1" applyAlignment="1" applyProtection="1">
      <alignment horizontal="left" vertical="center"/>
    </xf>
    <xf numFmtId="0" fontId="44" fillId="0" borderId="0" xfId="0" applyNumberFormat="1" applyFont="1" applyFill="1" applyBorder="1" applyAlignment="1" applyProtection="1">
      <alignment horizontal="center" vertical="center"/>
    </xf>
    <xf numFmtId="0" fontId="45" fillId="0" borderId="0" xfId="0" applyNumberFormat="1" applyFont="1" applyFill="1" applyBorder="1" applyAlignment="1" applyProtection="1">
      <alignment vertical="top"/>
    </xf>
    <xf numFmtId="0" fontId="46" fillId="5" borderId="42" xfId="0" applyNumberFormat="1" applyFont="1" applyFill="1" applyBorder="1" applyAlignment="1" applyProtection="1">
      <alignment horizontal="left" vertical="center"/>
    </xf>
    <xf numFmtId="0" fontId="26" fillId="5" borderId="42" xfId="0" applyNumberFormat="1" applyFont="1" applyFill="1" applyBorder="1" applyAlignment="1">
      <alignment horizontal="left" vertical="center" wrapText="1"/>
      <protection locked="0"/>
    </xf>
    <xf numFmtId="0" fontId="27" fillId="0" borderId="43" xfId="0" applyNumberFormat="1" applyFont="1" applyFill="1" applyBorder="1" applyAlignment="1">
      <alignment horizontal="left" vertical="center"/>
      <protection locked="0"/>
    </xf>
    <xf numFmtId="0" fontId="29" fillId="0" borderId="0" xfId="0" applyNumberFormat="1" applyFont="1" applyFill="1" applyBorder="1" applyAlignment="1" applyProtection="1">
      <alignment horizontal="center" vertical="center"/>
    </xf>
    <xf numFmtId="0" fontId="39" fillId="0" borderId="0" xfId="0" applyNumberFormat="1" applyFont="1" applyFill="1" applyBorder="1" applyAlignment="1" applyProtection="1">
      <alignment vertical="top"/>
    </xf>
    <xf numFmtId="0" fontId="24" fillId="0" borderId="0" xfId="0" applyNumberFormat="1" applyFont="1" applyFill="1" applyBorder="1" applyAlignment="1" applyProtection="1">
      <alignment horizontal="center" vertical="top" wrapText="1"/>
    </xf>
    <xf numFmtId="0" fontId="36" fillId="0" borderId="0" xfId="0" applyNumberFormat="1" applyFont="1" applyFill="1" applyBorder="1" applyAlignment="1" applyProtection="1">
      <alignment vertical="top"/>
    </xf>
    <xf numFmtId="0" fontId="10"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7" fillId="0" borderId="0" xfId="0" applyNumberFormat="1" applyFont="1" applyFill="1" applyBorder="1" applyAlignment="1" applyProtection="1">
      <alignment horizontal="center" vertical="top" wrapText="1"/>
    </xf>
    <xf numFmtId="0" fontId="10" fillId="0" borderId="0" xfId="0" applyNumberFormat="1" applyFont="1" applyFill="1" applyBorder="1" applyAlignment="1" applyProtection="1">
      <alignment horizontal="center" vertical="center"/>
    </xf>
    <xf numFmtId="49" fontId="30" fillId="5" borderId="66" xfId="0" applyNumberFormat="1" applyFont="1" applyFill="1" applyBorder="1" applyAlignment="1" applyProtection="1">
      <alignment horizontal="left" vertical="center"/>
    </xf>
    <xf numFmtId="0" fontId="25" fillId="0" borderId="67" xfId="0" applyNumberFormat="1" applyFont="1" applyFill="1" applyBorder="1" applyAlignment="1" applyProtection="1">
      <alignment vertical="top"/>
    </xf>
    <xf numFmtId="0" fontId="25" fillId="0" borderId="68" xfId="0" applyNumberFormat="1" applyFont="1" applyFill="1" applyBorder="1" applyAlignment="1" applyProtection="1">
      <alignment vertical="top"/>
    </xf>
    <xf numFmtId="49" fontId="6" fillId="5" borderId="59" xfId="0" applyNumberFormat="1" applyFont="1" applyFill="1" applyBorder="1" applyAlignment="1" applyProtection="1">
      <alignment horizontal="left" vertical="center" wrapText="1"/>
    </xf>
    <xf numFmtId="0" fontId="25" fillId="0" borderId="60" xfId="0" applyNumberFormat="1" applyFont="1" applyFill="1" applyBorder="1" applyAlignment="1" applyProtection="1">
      <alignment vertical="top"/>
    </xf>
    <xf numFmtId="0" fontId="25" fillId="0" borderId="61" xfId="0" applyNumberFormat="1" applyFont="1" applyFill="1" applyBorder="1" applyAlignment="1" applyProtection="1">
      <alignment vertical="top"/>
    </xf>
    <xf numFmtId="49" fontId="6" fillId="5" borderId="66" xfId="0" applyNumberFormat="1" applyFont="1" applyFill="1" applyBorder="1" applyAlignment="1" applyProtection="1">
      <alignment horizontal="left" vertical="center"/>
    </xf>
    <xf numFmtId="0" fontId="9" fillId="0" borderId="86" xfId="0" applyNumberFormat="1" applyFont="1" applyFill="1" applyBorder="1" applyAlignment="1" applyProtection="1">
      <alignment vertical="center" wrapText="1"/>
    </xf>
    <xf numFmtId="0" fontId="9" fillId="0" borderId="12" xfId="0" applyNumberFormat="1" applyFont="1" applyFill="1" applyBorder="1" applyAlignment="1" applyProtection="1">
      <alignment vertical="center" wrapText="1"/>
    </xf>
    <xf numFmtId="0" fontId="2" fillId="0" borderId="55" xfId="0" applyNumberFormat="1" applyFont="1" applyFill="1" applyBorder="1" applyAlignment="1" applyProtection="1">
      <alignment vertical="center" wrapText="1"/>
    </xf>
    <xf numFmtId="0" fontId="9" fillId="0" borderId="12" xfId="0" applyNumberFormat="1" applyFont="1" applyFill="1" applyBorder="1" applyAlignment="1" applyProtection="1">
      <alignment vertical="top"/>
    </xf>
    <xf numFmtId="0" fontId="2" fillId="0" borderId="55" xfId="3" applyNumberFormat="1" applyFont="1" applyFill="1" applyBorder="1" applyAlignment="1" applyProtection="1">
      <alignment vertical="center" wrapText="1"/>
    </xf>
    <xf numFmtId="0" fontId="25" fillId="0" borderId="12" xfId="3" applyNumberFormat="1" applyFont="1" applyFill="1" applyBorder="1" applyProtection="1"/>
    <xf numFmtId="0" fontId="21" fillId="0" borderId="55" xfId="3" applyNumberFormat="1" applyFont="1" applyFill="1" applyBorder="1" applyAlignment="1" applyProtection="1">
      <alignment vertical="center" wrapText="1"/>
    </xf>
    <xf numFmtId="0" fontId="21" fillId="0" borderId="55" xfId="0" applyNumberFormat="1" applyFont="1" applyFill="1" applyBorder="1" applyAlignment="1" applyProtection="1">
      <alignment vertical="center" wrapText="1"/>
    </xf>
    <xf numFmtId="0" fontId="22" fillId="0" borderId="75" xfId="5" applyNumberFormat="1" applyFont="1" applyFill="1" applyBorder="1" applyAlignment="1" applyProtection="1">
      <alignment vertical="center" wrapText="1"/>
      <protection hidden="1"/>
    </xf>
    <xf numFmtId="0" fontId="2" fillId="0" borderId="86" xfId="0" applyNumberFormat="1" applyFont="1" applyFill="1" applyBorder="1" applyAlignment="1" applyProtection="1">
      <alignment vertical="center" wrapText="1"/>
    </xf>
    <xf numFmtId="0" fontId="2" fillId="0" borderId="12" xfId="0" applyNumberFormat="1" applyFont="1" applyFill="1" applyBorder="1" applyAlignment="1" applyProtection="1">
      <alignment vertical="center" wrapText="1"/>
    </xf>
    <xf numFmtId="0" fontId="10" fillId="0" borderId="74" xfId="0" applyNumberFormat="1" applyFont="1" applyFill="1" applyBorder="1" applyAlignment="1" applyProtection="1">
      <alignment horizontal="center" vertical="center"/>
    </xf>
    <xf numFmtId="0" fontId="5" fillId="0" borderId="55" xfId="0" applyNumberFormat="1" applyFont="1" applyFill="1" applyBorder="1" applyAlignment="1" applyProtection="1">
      <alignment vertical="center" wrapText="1"/>
    </xf>
    <xf numFmtId="0" fontId="9" fillId="0" borderId="10" xfId="0" applyNumberFormat="1" applyFont="1" applyFill="1" applyBorder="1" applyAlignment="1" applyProtection="1">
      <alignment vertical="top"/>
    </xf>
    <xf numFmtId="0" fontId="6" fillId="5" borderId="55" xfId="0" applyNumberFormat="1" applyFont="1" applyFill="1" applyBorder="1" applyAlignment="1" applyProtection="1">
      <alignment horizontal="center" vertical="center"/>
    </xf>
    <xf numFmtId="0" fontId="9" fillId="9" borderId="86" xfId="0" applyNumberFormat="1" applyFont="1" applyFill="1" applyBorder="1" applyAlignment="1" applyProtection="1">
      <alignment vertical="center" wrapText="1"/>
    </xf>
    <xf numFmtId="0" fontId="9" fillId="9" borderId="12" xfId="0" applyNumberFormat="1" applyFont="1" applyFill="1" applyBorder="1" applyAlignment="1" applyProtection="1">
      <alignment vertical="center" wrapText="1"/>
    </xf>
  </cellXfs>
  <cellStyles count="11">
    <cellStyle name="Hyperlink 2" xfId="7"/>
    <cellStyle name="Hyperlink 3" xfId="1"/>
    <cellStyle name="Normal 2" xfId="2"/>
    <cellStyle name="Normal 3" xfId="3"/>
    <cellStyle name="Normal_Sheet1" xfId="4"/>
    <cellStyle name="Normalno" xfId="0" builtinId="0"/>
    <cellStyle name="Normalno 2" xfId="10"/>
    <cellStyle name="Normalno 3" xfId="9"/>
    <cellStyle name="Normalno 4" xfId="8"/>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2877114.73</v>
      </c>
      <c r="D2" s="7">
        <f>'PR-RAS'!E6</f>
        <v>3727823.3100000005</v>
      </c>
      <c r="E2" s="7">
        <v>0</v>
      </c>
      <c r="F2" s="7">
        <v>0</v>
      </c>
      <c r="G2" s="8">
        <f t="shared" ref="G2:G274" si="0">(B2/1000)*(C2*1+D2*2)</f>
        <v>10332.761350000002</v>
      </c>
      <c r="H2" s="8">
        <f t="shared" ref="H2:H274" si="1">ABS(C2-ROUND(C2,0))+ABS(D2-ROUND(D2,0))</f>
        <v>0.58000000054016709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143310.76</v>
      </c>
      <c r="D45" s="2">
        <f>'PR-RAS'!E49</f>
        <v>712219.24</v>
      </c>
      <c r="E45" s="2">
        <v>0</v>
      </c>
      <c r="F45" s="2">
        <v>0</v>
      </c>
      <c r="G45" s="3">
        <f t="shared" si="0"/>
        <v>68980.966560000001</v>
      </c>
      <c r="H45" s="3">
        <f t="shared" si="1"/>
        <v>0.47999999998137355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25314.83</v>
      </c>
      <c r="D57" s="2">
        <f>'PR-RAS'!E61</f>
        <v>0</v>
      </c>
      <c r="E57" s="2">
        <v>0</v>
      </c>
      <c r="F57" s="2">
        <v>0</v>
      </c>
      <c r="G57" s="3">
        <f t="shared" si="0"/>
        <v>1417.63048</v>
      </c>
      <c r="H57" s="3">
        <f t="shared" si="1"/>
        <v>0.16999999999825377</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24034.83</v>
      </c>
      <c r="D58" s="2">
        <f>'PR-RAS'!E62</f>
        <v>0</v>
      </c>
      <c r="E58" s="2">
        <v>0</v>
      </c>
      <c r="F58" s="2">
        <v>0</v>
      </c>
      <c r="G58" s="3">
        <f t="shared" si="0"/>
        <v>1369.9853100000003</v>
      </c>
      <c r="H58" s="3">
        <f t="shared" si="1"/>
        <v>0.16999999999825377</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1280</v>
      </c>
      <c r="D59" s="2">
        <f>'PR-RAS'!E63</f>
        <v>0</v>
      </c>
      <c r="E59" s="2">
        <v>0</v>
      </c>
      <c r="F59" s="2">
        <v>0</v>
      </c>
      <c r="G59" s="3">
        <f t="shared" si="0"/>
        <v>74.240000000000009</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44000</v>
      </c>
      <c r="D64" s="2">
        <f>'PR-RAS'!E68</f>
        <v>632878.23</v>
      </c>
      <c r="E64" s="2">
        <v>0</v>
      </c>
      <c r="F64" s="2">
        <v>0</v>
      </c>
      <c r="G64" s="3">
        <f t="shared" si="0"/>
        <v>82514.65698</v>
      </c>
      <c r="H64" s="3">
        <f t="shared" si="1"/>
        <v>0.22999999998137355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44000</v>
      </c>
      <c r="D65" s="2">
        <f>'PR-RAS'!E69</f>
        <v>632878.23</v>
      </c>
      <c r="E65" s="2">
        <v>0</v>
      </c>
      <c r="F65" s="2">
        <v>0</v>
      </c>
      <c r="G65" s="3">
        <f t="shared" si="0"/>
        <v>83824.413440000004</v>
      </c>
      <c r="H65" s="3">
        <f t="shared" si="1"/>
        <v>0.22999999998137355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73995.929999999993</v>
      </c>
      <c r="D70" s="2">
        <f>'PR-RAS'!E74</f>
        <v>79341.009999999995</v>
      </c>
      <c r="E70" s="2">
        <v>0</v>
      </c>
      <c r="F70" s="2">
        <v>0</v>
      </c>
      <c r="G70" s="3">
        <f t="shared" si="0"/>
        <v>16054.778550000001</v>
      </c>
      <c r="H70" s="3">
        <f t="shared" si="1"/>
        <v>8.000000000174623E-2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73995.929999999993</v>
      </c>
      <c r="D71" s="2">
        <f>'PR-RAS'!E75</f>
        <v>79341.009999999995</v>
      </c>
      <c r="E71" s="2">
        <v>0</v>
      </c>
      <c r="F71" s="2">
        <v>0</v>
      </c>
      <c r="G71" s="3">
        <f t="shared" si="0"/>
        <v>16287.4565</v>
      </c>
      <c r="H71" s="3">
        <f t="shared" si="1"/>
        <v>8.000000000174623E-2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711.02</v>
      </c>
      <c r="D78" s="2">
        <f>'PR-RAS'!E82</f>
        <v>3.35</v>
      </c>
      <c r="E78" s="2">
        <v>0</v>
      </c>
      <c r="F78" s="2">
        <v>0</v>
      </c>
      <c r="G78" s="3">
        <f t="shared" si="0"/>
        <v>55.26444</v>
      </c>
      <c r="H78" s="3">
        <f t="shared" si="1"/>
        <v>0.3699999999999819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711.02</v>
      </c>
      <c r="D79" s="2">
        <f>'PR-RAS'!E83</f>
        <v>3.35</v>
      </c>
      <c r="E79" s="2">
        <v>0</v>
      </c>
      <c r="F79" s="2">
        <v>0</v>
      </c>
      <c r="G79" s="3">
        <f t="shared" si="0"/>
        <v>55.98216</v>
      </c>
      <c r="H79" s="3">
        <f t="shared" si="1"/>
        <v>0.3699999999999819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18.02</v>
      </c>
      <c r="D81" s="2">
        <f>'PR-RAS'!E85</f>
        <v>3.35</v>
      </c>
      <c r="E81" s="2">
        <v>0</v>
      </c>
      <c r="F81" s="2">
        <v>0</v>
      </c>
      <c r="G81" s="3">
        <f t="shared" si="0"/>
        <v>1.9776</v>
      </c>
      <c r="H81" s="3">
        <f t="shared" si="1"/>
        <v>0.36999999999999966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693</v>
      </c>
      <c r="D84" s="2">
        <f>'PR-RAS'!E88</f>
        <v>0</v>
      </c>
      <c r="E84" s="2">
        <v>0</v>
      </c>
      <c r="F84" s="2">
        <v>0</v>
      </c>
      <c r="G84" s="3">
        <f t="shared" si="0"/>
        <v>57.519000000000005</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157461.91</v>
      </c>
      <c r="D102" s="2">
        <f>'PR-RAS'!E106</f>
        <v>181289.27</v>
      </c>
      <c r="E102" s="2">
        <v>0</v>
      </c>
      <c r="F102" s="2">
        <v>0</v>
      </c>
      <c r="G102" s="3">
        <f t="shared" si="0"/>
        <v>52524.085449999999</v>
      </c>
      <c r="H102" s="3">
        <f t="shared" si="1"/>
        <v>0.35999999998603016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157461.91</v>
      </c>
      <c r="D108" s="2">
        <f>'PR-RAS'!E112</f>
        <v>181289.27</v>
      </c>
      <c r="E108" s="2">
        <v>0</v>
      </c>
      <c r="F108" s="2">
        <v>0</v>
      </c>
      <c r="G108" s="3">
        <f t="shared" si="0"/>
        <v>55644.328149999994</v>
      </c>
      <c r="H108" s="3">
        <f t="shared" si="1"/>
        <v>0.35999999998603016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157461.91</v>
      </c>
      <c r="D113" s="2">
        <f>'PR-RAS'!E117</f>
        <v>181289.27</v>
      </c>
      <c r="E113" s="2">
        <v>0</v>
      </c>
      <c r="F113" s="2">
        <v>0</v>
      </c>
      <c r="G113" s="3">
        <f t="shared" si="0"/>
        <v>58244.530399999996</v>
      </c>
      <c r="H113" s="3">
        <f t="shared" si="1"/>
        <v>0.35999999998603016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971622.29</v>
      </c>
      <c r="D121" s="2">
        <f>'PR-RAS'!E125</f>
        <v>1034594.67</v>
      </c>
      <c r="E121" s="2">
        <v>0</v>
      </c>
      <c r="F121" s="2">
        <v>0</v>
      </c>
      <c r="G121" s="3">
        <f t="shared" si="0"/>
        <v>364897.39559999999</v>
      </c>
      <c r="H121" s="3">
        <f t="shared" si="1"/>
        <v>0.61999999999534339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971622.29</v>
      </c>
      <c r="D122" s="2">
        <f>'PR-RAS'!E126</f>
        <v>1034594.67</v>
      </c>
      <c r="E122" s="2">
        <v>0</v>
      </c>
      <c r="F122" s="2">
        <v>0</v>
      </c>
      <c r="G122" s="3">
        <f t="shared" si="0"/>
        <v>367938.20723</v>
      </c>
      <c r="H122" s="3">
        <f t="shared" si="1"/>
        <v>0.61999999999534339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971622.29</v>
      </c>
      <c r="D124" s="2">
        <f>'PR-RAS'!E128</f>
        <v>1034594.67</v>
      </c>
      <c r="E124" s="2">
        <v>0</v>
      </c>
      <c r="F124" s="2">
        <v>0</v>
      </c>
      <c r="G124" s="3">
        <f t="shared" si="0"/>
        <v>374019.83048999996</v>
      </c>
      <c r="H124" s="3">
        <f t="shared" si="1"/>
        <v>0.61999999999534339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1604008.75</v>
      </c>
      <c r="D130" s="2">
        <f>'PR-RAS'!E134</f>
        <v>1788536.08</v>
      </c>
      <c r="E130" s="2">
        <v>0</v>
      </c>
      <c r="F130" s="2">
        <v>0</v>
      </c>
      <c r="G130" s="3">
        <f t="shared" si="0"/>
        <v>668359.43739000009</v>
      </c>
      <c r="H130" s="3">
        <f t="shared" si="1"/>
        <v>0.33000000007450581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40000</v>
      </c>
      <c r="D131" s="2">
        <f>'PR-RAS'!E135</f>
        <v>40000</v>
      </c>
      <c r="E131" s="2">
        <v>0</v>
      </c>
      <c r="F131" s="2">
        <v>0</v>
      </c>
      <c r="G131" s="3">
        <f t="shared" si="0"/>
        <v>15600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40000</v>
      </c>
      <c r="D132" s="2">
        <f>'PR-RAS'!E136</f>
        <v>40000</v>
      </c>
      <c r="E132" s="2">
        <v>0</v>
      </c>
      <c r="F132" s="2">
        <v>0</v>
      </c>
      <c r="G132" s="3">
        <f t="shared" si="0"/>
        <v>15720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1564008.75</v>
      </c>
      <c r="D135" s="2">
        <f>'PR-RAS'!E139</f>
        <v>1748536.08</v>
      </c>
      <c r="E135" s="2">
        <v>0</v>
      </c>
      <c r="F135" s="2">
        <v>0</v>
      </c>
      <c r="G135" s="3">
        <f t="shared" si="0"/>
        <v>678184.84194000007</v>
      </c>
      <c r="H135" s="3">
        <f t="shared" si="1"/>
        <v>0.33000000007450581</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11180.7</v>
      </c>
      <c r="E136" s="2">
        <v>0</v>
      </c>
      <c r="F136" s="2">
        <v>0</v>
      </c>
      <c r="G136" s="3">
        <f t="shared" si="0"/>
        <v>3018.7890000000002</v>
      </c>
      <c r="H136" s="3">
        <f t="shared" si="1"/>
        <v>0.2999999999992724</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11180.7</v>
      </c>
      <c r="E147" s="2">
        <v>0</v>
      </c>
      <c r="F147" s="2">
        <v>0</v>
      </c>
      <c r="G147" s="3">
        <f t="shared" si="0"/>
        <v>3264.7644</v>
      </c>
      <c r="H147" s="3">
        <f t="shared" si="1"/>
        <v>0.2999999999992724</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2752954.6399999997</v>
      </c>
      <c r="D148" s="2">
        <f>'PR-RAS'!E152</f>
        <v>3308554.21</v>
      </c>
      <c r="E148" s="2">
        <v>0</v>
      </c>
      <c r="F148" s="2">
        <v>0</v>
      </c>
      <c r="G148" s="3">
        <f t="shared" si="0"/>
        <v>1377399.2698199998</v>
      </c>
      <c r="H148" s="3">
        <f t="shared" si="1"/>
        <v>0.57000000029802322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1997065.98</v>
      </c>
      <c r="D149" s="2">
        <f>'PR-RAS'!E153</f>
        <v>2073441.3</v>
      </c>
      <c r="E149" s="2">
        <v>0</v>
      </c>
      <c r="F149" s="2">
        <v>0</v>
      </c>
      <c r="G149" s="3">
        <f t="shared" si="0"/>
        <v>909304.38983999996</v>
      </c>
      <c r="H149" s="3">
        <f t="shared" si="1"/>
        <v>0.32000000006519258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1672000.72</v>
      </c>
      <c r="D150" s="2">
        <f>'PR-RAS'!E154</f>
        <v>1738092.25</v>
      </c>
      <c r="E150" s="2">
        <v>0</v>
      </c>
      <c r="F150" s="2">
        <v>0</v>
      </c>
      <c r="G150" s="3">
        <f t="shared" si="0"/>
        <v>767079.59777999995</v>
      </c>
      <c r="H150" s="3">
        <f t="shared" si="1"/>
        <v>0.53000000002793968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1633931.52</v>
      </c>
      <c r="D151" s="2">
        <f>'PR-RAS'!E155</f>
        <v>1715113.47</v>
      </c>
      <c r="E151" s="2">
        <v>0</v>
      </c>
      <c r="F151" s="2">
        <v>0</v>
      </c>
      <c r="G151" s="3">
        <f t="shared" si="0"/>
        <v>759623.76899999997</v>
      </c>
      <c r="H151" s="3">
        <f t="shared" si="1"/>
        <v>0.94999999995343387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17577.88</v>
      </c>
      <c r="D153" s="2">
        <f>'PR-RAS'!E157</f>
        <v>22978.78</v>
      </c>
      <c r="E153" s="2">
        <v>0</v>
      </c>
      <c r="F153" s="2">
        <v>0</v>
      </c>
      <c r="G153" s="3">
        <f t="shared" si="0"/>
        <v>9657.38688</v>
      </c>
      <c r="H153" s="3">
        <f t="shared" si="1"/>
        <v>0.34000000000014552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20491.32</v>
      </c>
      <c r="D154" s="2">
        <f>'PR-RAS'!E158</f>
        <v>0</v>
      </c>
      <c r="E154" s="2">
        <v>0</v>
      </c>
      <c r="F154" s="2">
        <v>0</v>
      </c>
      <c r="G154" s="3">
        <f t="shared" si="0"/>
        <v>3135.1719599999997</v>
      </c>
      <c r="H154" s="3">
        <f t="shared" si="1"/>
        <v>0.31999999999970896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50949.88</v>
      </c>
      <c r="D155" s="2">
        <f>'PR-RAS'!E159</f>
        <v>50025.03</v>
      </c>
      <c r="E155" s="2">
        <v>0</v>
      </c>
      <c r="F155" s="2">
        <v>0</v>
      </c>
      <c r="G155" s="3">
        <f t="shared" si="0"/>
        <v>23253.990760000001</v>
      </c>
      <c r="H155" s="3">
        <f t="shared" si="1"/>
        <v>0.15000000000145519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274115.38</v>
      </c>
      <c r="D156" s="2">
        <f>'PR-RAS'!E160</f>
        <v>285324.02</v>
      </c>
      <c r="E156" s="2">
        <v>0</v>
      </c>
      <c r="F156" s="2">
        <v>0</v>
      </c>
      <c r="G156" s="3">
        <f t="shared" si="0"/>
        <v>130938.33010000001</v>
      </c>
      <c r="H156" s="3">
        <f t="shared" si="1"/>
        <v>0.40000000002328306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274115.38</v>
      </c>
      <c r="D158" s="2">
        <f>'PR-RAS'!E162</f>
        <v>285324.02</v>
      </c>
      <c r="E158" s="2">
        <v>0</v>
      </c>
      <c r="F158" s="2">
        <v>0</v>
      </c>
      <c r="G158" s="3">
        <f t="shared" si="0"/>
        <v>132627.85694</v>
      </c>
      <c r="H158" s="3">
        <f t="shared" si="1"/>
        <v>0.40000000002328306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753651.77999999991</v>
      </c>
      <c r="D160" s="2">
        <f>'PR-RAS'!E164</f>
        <v>1234629.4099999999</v>
      </c>
      <c r="E160" s="2">
        <v>0</v>
      </c>
      <c r="F160" s="2">
        <v>0</v>
      </c>
      <c r="G160" s="3">
        <f t="shared" si="0"/>
        <v>512442.78539999994</v>
      </c>
      <c r="H160" s="3">
        <f t="shared" si="1"/>
        <v>0.63000000000465661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51631</v>
      </c>
      <c r="D161" s="2">
        <f>'PR-RAS'!E165</f>
        <v>48895.869999999995</v>
      </c>
      <c r="E161" s="2">
        <v>0</v>
      </c>
      <c r="F161" s="2">
        <v>0</v>
      </c>
      <c r="G161" s="3">
        <f t="shared" si="0"/>
        <v>23907.6384</v>
      </c>
      <c r="H161" s="3">
        <f t="shared" si="1"/>
        <v>0.13000000000465661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5419.41</v>
      </c>
      <c r="D162" s="2">
        <f>'PR-RAS'!E166</f>
        <v>2278.5</v>
      </c>
      <c r="E162" s="2">
        <v>0</v>
      </c>
      <c r="F162" s="2">
        <v>0</v>
      </c>
      <c r="G162" s="3">
        <f t="shared" si="0"/>
        <v>1606.20201</v>
      </c>
      <c r="H162" s="3">
        <f t="shared" si="1"/>
        <v>0.90999999999985448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39849.11</v>
      </c>
      <c r="D163" s="2">
        <f>'PR-RAS'!E167</f>
        <v>35646.78</v>
      </c>
      <c r="E163" s="2">
        <v>0</v>
      </c>
      <c r="F163" s="2">
        <v>0</v>
      </c>
      <c r="G163" s="3">
        <f t="shared" si="0"/>
        <v>18005.112540000002</v>
      </c>
      <c r="H163" s="3">
        <f t="shared" si="1"/>
        <v>0.33000000000174623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6362.48</v>
      </c>
      <c r="D164" s="2">
        <f>'PR-RAS'!E168</f>
        <v>10970.59</v>
      </c>
      <c r="E164" s="2">
        <v>0</v>
      </c>
      <c r="F164" s="2">
        <v>0</v>
      </c>
      <c r="G164" s="3">
        <f t="shared" si="0"/>
        <v>4613.49658</v>
      </c>
      <c r="H164" s="3">
        <f t="shared" si="1"/>
        <v>0.88999999999941792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329687.28999999998</v>
      </c>
      <c r="D166" s="2">
        <f>'PR-RAS'!E170</f>
        <v>287529.77000000008</v>
      </c>
      <c r="E166" s="2">
        <v>0</v>
      </c>
      <c r="F166" s="2">
        <v>0</v>
      </c>
      <c r="G166" s="3">
        <f t="shared" si="0"/>
        <v>149283.22695000001</v>
      </c>
      <c r="H166" s="3">
        <f t="shared" si="1"/>
        <v>0.51999999990221113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18465.11</v>
      </c>
      <c r="D167" s="2">
        <f>'PR-RAS'!E171</f>
        <v>17129.580000000002</v>
      </c>
      <c r="E167" s="2">
        <v>0</v>
      </c>
      <c r="F167" s="2">
        <v>0</v>
      </c>
      <c r="G167" s="3">
        <f t="shared" si="0"/>
        <v>8752.2288200000003</v>
      </c>
      <c r="H167" s="3">
        <f t="shared" si="1"/>
        <v>0.52999999999883585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273328.71000000002</v>
      </c>
      <c r="D168" s="2">
        <f>'PR-RAS'!E172</f>
        <v>228364.14</v>
      </c>
      <c r="E168" s="2">
        <v>0</v>
      </c>
      <c r="F168" s="2">
        <v>0</v>
      </c>
      <c r="G168" s="3">
        <f t="shared" si="0"/>
        <v>121919.51733</v>
      </c>
      <c r="H168" s="3">
        <f t="shared" si="1"/>
        <v>0.42999999999301508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29895.81</v>
      </c>
      <c r="D169" s="2">
        <f>'PR-RAS'!E173</f>
        <v>31723.27</v>
      </c>
      <c r="E169" s="2">
        <v>0</v>
      </c>
      <c r="F169" s="2">
        <v>0</v>
      </c>
      <c r="G169" s="3">
        <f t="shared" si="0"/>
        <v>15681.514800000003</v>
      </c>
      <c r="H169" s="3">
        <f t="shared" si="1"/>
        <v>0.45999999999912689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5907.31</v>
      </c>
      <c r="D171" s="2">
        <f>'PR-RAS'!E175</f>
        <v>6852.64</v>
      </c>
      <c r="E171" s="2">
        <v>0</v>
      </c>
      <c r="F171" s="2">
        <v>0</v>
      </c>
      <c r="G171" s="3">
        <f t="shared" si="0"/>
        <v>3334.1403000000005</v>
      </c>
      <c r="H171" s="3">
        <f t="shared" si="1"/>
        <v>0.67000000000007276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2090.35</v>
      </c>
      <c r="D173" s="2">
        <f>'PR-RAS'!E177</f>
        <v>3460.14</v>
      </c>
      <c r="E173" s="2">
        <v>0</v>
      </c>
      <c r="F173" s="2">
        <v>0</v>
      </c>
      <c r="G173" s="3">
        <f t="shared" si="0"/>
        <v>1549.8283599999997</v>
      </c>
      <c r="H173" s="3">
        <f t="shared" si="1"/>
        <v>0.48999999999978172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326169.42</v>
      </c>
      <c r="D174" s="2">
        <f>'PR-RAS'!E178</f>
        <v>337261.05999999994</v>
      </c>
      <c r="E174" s="2">
        <v>0</v>
      </c>
      <c r="F174" s="2">
        <v>0</v>
      </c>
      <c r="G174" s="3">
        <f t="shared" si="0"/>
        <v>173119.63641999997</v>
      </c>
      <c r="H174" s="3">
        <f t="shared" si="1"/>
        <v>0.47999999992316589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20386.45</v>
      </c>
      <c r="D175" s="2">
        <f>'PR-RAS'!E179</f>
        <v>19819.77</v>
      </c>
      <c r="E175" s="2">
        <v>0</v>
      </c>
      <c r="F175" s="2">
        <v>0</v>
      </c>
      <c r="G175" s="3">
        <f t="shared" si="0"/>
        <v>10444.52226</v>
      </c>
      <c r="H175" s="3">
        <f t="shared" si="1"/>
        <v>0.68000000000029104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73527.88</v>
      </c>
      <c r="D176" s="2">
        <f>'PR-RAS'!E180</f>
        <v>55473.9</v>
      </c>
      <c r="E176" s="2">
        <v>0</v>
      </c>
      <c r="F176" s="2">
        <v>0</v>
      </c>
      <c r="G176" s="3">
        <f t="shared" si="0"/>
        <v>32283.243999999995</v>
      </c>
      <c r="H176" s="3">
        <f t="shared" si="1"/>
        <v>0.2199999999938882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2075.86</v>
      </c>
      <c r="D177" s="2">
        <f>'PR-RAS'!E181</f>
        <v>21</v>
      </c>
      <c r="E177" s="2">
        <v>0</v>
      </c>
      <c r="F177" s="2">
        <v>0</v>
      </c>
      <c r="G177" s="3">
        <f t="shared" si="0"/>
        <v>372.74336</v>
      </c>
      <c r="H177" s="3">
        <f t="shared" si="1"/>
        <v>0.13999999999987267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24922.76</v>
      </c>
      <c r="D178" s="2">
        <f>'PR-RAS'!E182</f>
        <v>24901.07</v>
      </c>
      <c r="E178" s="2">
        <v>0</v>
      </c>
      <c r="F178" s="2">
        <v>0</v>
      </c>
      <c r="G178" s="3">
        <f t="shared" si="0"/>
        <v>13226.307299999999</v>
      </c>
      <c r="H178" s="3">
        <f t="shared" si="1"/>
        <v>0.31000000000130967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3067.99</v>
      </c>
      <c r="D179" s="2">
        <f>'PR-RAS'!E183</f>
        <v>2239.69</v>
      </c>
      <c r="E179" s="2">
        <v>0</v>
      </c>
      <c r="F179" s="2">
        <v>0</v>
      </c>
      <c r="G179" s="3">
        <f t="shared" si="0"/>
        <v>1343.4318599999999</v>
      </c>
      <c r="H179" s="3">
        <f t="shared" si="1"/>
        <v>0.32000000000016371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28159.01</v>
      </c>
      <c r="D180" s="2">
        <f>'PR-RAS'!E184</f>
        <v>33245.519999999997</v>
      </c>
      <c r="E180" s="2">
        <v>0</v>
      </c>
      <c r="F180" s="2">
        <v>0</v>
      </c>
      <c r="G180" s="3">
        <f t="shared" si="0"/>
        <v>16942.358949999998</v>
      </c>
      <c r="H180" s="3">
        <f t="shared" si="1"/>
        <v>0.49000000000160071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100188.94</v>
      </c>
      <c r="D181" s="2">
        <f>'PR-RAS'!E185</f>
        <v>125929.45</v>
      </c>
      <c r="E181" s="2">
        <v>0</v>
      </c>
      <c r="F181" s="2">
        <v>0</v>
      </c>
      <c r="G181" s="3">
        <f t="shared" si="0"/>
        <v>63368.611199999992</v>
      </c>
      <c r="H181" s="3">
        <f t="shared" si="1"/>
        <v>0.50999999999476131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15563.68</v>
      </c>
      <c r="D182" s="2">
        <f>'PR-RAS'!E186</f>
        <v>21661.56</v>
      </c>
      <c r="E182" s="2">
        <v>0</v>
      </c>
      <c r="F182" s="2">
        <v>0</v>
      </c>
      <c r="G182" s="3">
        <f t="shared" si="0"/>
        <v>10658.5108</v>
      </c>
      <c r="H182" s="3">
        <f t="shared" si="1"/>
        <v>0.75999999999839929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58276.85</v>
      </c>
      <c r="D183" s="2">
        <f>'PR-RAS'!E187</f>
        <v>53969.1</v>
      </c>
      <c r="E183" s="2">
        <v>0</v>
      </c>
      <c r="F183" s="2">
        <v>0</v>
      </c>
      <c r="G183" s="3">
        <f t="shared" si="0"/>
        <v>30251.139099999997</v>
      </c>
      <c r="H183" s="3">
        <f t="shared" si="1"/>
        <v>0.25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516427.02</v>
      </c>
      <c r="E185" s="2">
        <v>0</v>
      </c>
      <c r="F185" s="2">
        <v>0</v>
      </c>
      <c r="G185" s="3">
        <f t="shared" ref="G185:G189" si="6">(B185/1000)*(C185*1+D185*2)</f>
        <v>190045.14336000002</v>
      </c>
      <c r="H185" s="3">
        <f t="shared" ref="H185:H189" si="7">ABS(C185-ROUND(C185,0))+ABS(D185-ROUND(D185,0))</f>
        <v>2.0000000018626451E-2</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516427.02</v>
      </c>
      <c r="E186" s="2">
        <v>0</v>
      </c>
      <c r="F186" s="2">
        <v>0</v>
      </c>
      <c r="G186" s="3">
        <f t="shared" si="6"/>
        <v>191077.99739999999</v>
      </c>
      <c r="H186" s="3">
        <f t="shared" si="7"/>
        <v>2.0000000018626451E-2</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46164.07</v>
      </c>
      <c r="D190" s="2">
        <f>'PR-RAS'!E194</f>
        <v>44515.69000000001</v>
      </c>
      <c r="E190" s="2">
        <v>0</v>
      </c>
      <c r="F190" s="2">
        <v>0</v>
      </c>
      <c r="G190" s="3">
        <f t="shared" si="0"/>
        <v>25551.940050000001</v>
      </c>
      <c r="H190" s="3">
        <f t="shared" si="1"/>
        <v>0.3799999999901047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11916.26</v>
      </c>
      <c r="D191" s="2">
        <f>'PR-RAS'!E195</f>
        <v>12194.26</v>
      </c>
      <c r="E191" s="2">
        <v>0</v>
      </c>
      <c r="F191" s="2">
        <v>0</v>
      </c>
      <c r="G191" s="3">
        <f t="shared" si="0"/>
        <v>6897.9081999999999</v>
      </c>
      <c r="H191" s="3">
        <f t="shared" si="1"/>
        <v>0.52000000000043656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7090.63</v>
      </c>
      <c r="D192" s="2">
        <f>'PR-RAS'!E196</f>
        <v>6839.68</v>
      </c>
      <c r="E192" s="2">
        <v>0</v>
      </c>
      <c r="F192" s="2">
        <v>0</v>
      </c>
      <c r="G192" s="3">
        <f t="shared" si="0"/>
        <v>3967.0680900000002</v>
      </c>
      <c r="H192" s="3">
        <f t="shared" si="1"/>
        <v>0.68999999999959982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10012.08</v>
      </c>
      <c r="D193" s="2">
        <f>'PR-RAS'!E197</f>
        <v>6639.63</v>
      </c>
      <c r="E193" s="2">
        <v>0</v>
      </c>
      <c r="F193" s="2">
        <v>0</v>
      </c>
      <c r="G193" s="3">
        <f t="shared" si="0"/>
        <v>4471.9372800000001</v>
      </c>
      <c r="H193" s="3">
        <f t="shared" si="1"/>
        <v>0.4499999999998181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1726.26</v>
      </c>
      <c r="D194" s="2">
        <f>'PR-RAS'!E198</f>
        <v>1769.4</v>
      </c>
      <c r="E194" s="2">
        <v>0</v>
      </c>
      <c r="F194" s="2">
        <v>0</v>
      </c>
      <c r="G194" s="3">
        <f t="shared" si="0"/>
        <v>1016.1565800000001</v>
      </c>
      <c r="H194" s="3">
        <f t="shared" si="1"/>
        <v>0.66000000000008185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8478.48</v>
      </c>
      <c r="D195" s="2">
        <f>'PR-RAS'!E199</f>
        <v>9215.2900000000009</v>
      </c>
      <c r="E195" s="2">
        <v>0</v>
      </c>
      <c r="F195" s="2">
        <v>0</v>
      </c>
      <c r="G195" s="3">
        <f t="shared" si="0"/>
        <v>5220.3576400000002</v>
      </c>
      <c r="H195" s="3">
        <f t="shared" si="1"/>
        <v>0.77000000000043656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497.71</v>
      </c>
      <c r="D196" s="2">
        <f>'PR-RAS'!E200</f>
        <v>4038.15</v>
      </c>
      <c r="E196" s="2">
        <v>0</v>
      </c>
      <c r="F196" s="2">
        <v>0</v>
      </c>
      <c r="G196" s="3">
        <f t="shared" si="0"/>
        <v>1671.9319500000001</v>
      </c>
      <c r="H196" s="3">
        <f t="shared" si="1"/>
        <v>0.44000000000011141</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6442.65</v>
      </c>
      <c r="D197" s="2">
        <f>'PR-RAS'!E201</f>
        <v>3819.28</v>
      </c>
      <c r="E197" s="2">
        <v>0</v>
      </c>
      <c r="F197" s="2">
        <v>0</v>
      </c>
      <c r="G197" s="3">
        <f t="shared" si="0"/>
        <v>2759.91716</v>
      </c>
      <c r="H197" s="3">
        <f t="shared" si="1"/>
        <v>0.63000000000056389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2236.88</v>
      </c>
      <c r="D198" s="2">
        <f>'PR-RAS'!E202</f>
        <v>483.5</v>
      </c>
      <c r="E198" s="2">
        <v>0</v>
      </c>
      <c r="F198" s="2">
        <v>0</v>
      </c>
      <c r="G198" s="3">
        <f t="shared" si="0"/>
        <v>631.1643600000001</v>
      </c>
      <c r="H198" s="3">
        <f t="shared" si="1"/>
        <v>0.61999999999989086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2236.88</v>
      </c>
      <c r="D212" s="2">
        <f>'PR-RAS'!E216</f>
        <v>483.5</v>
      </c>
      <c r="E212" s="2">
        <v>0</v>
      </c>
      <c r="F212" s="2">
        <v>0</v>
      </c>
      <c r="G212" s="3">
        <f t="shared" si="0"/>
        <v>676.01868000000002</v>
      </c>
      <c r="H212" s="3">
        <f t="shared" si="1"/>
        <v>0.61999999999989086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2236.88</v>
      </c>
      <c r="D213" s="2">
        <f>'PR-RAS'!E217</f>
        <v>481.53</v>
      </c>
      <c r="E213" s="2">
        <v>0</v>
      </c>
      <c r="F213" s="2">
        <v>0</v>
      </c>
      <c r="G213" s="3">
        <f t="shared" si="0"/>
        <v>678.38728000000003</v>
      </c>
      <c r="H213" s="3">
        <f t="shared" si="1"/>
        <v>0.58999999999991815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1.97</v>
      </c>
      <c r="E215" s="2">
        <v>0</v>
      </c>
      <c r="F215" s="2">
        <v>0</v>
      </c>
      <c r="G215" s="3">
        <f t="shared" si="0"/>
        <v>0.84316000000000002</v>
      </c>
      <c r="H215" s="3">
        <f t="shared" si="1"/>
        <v>3.0000000000000027E-2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2752954.6399999997</v>
      </c>
      <c r="D295" s="2">
        <f>'PR-RAS'!E299</f>
        <v>3308554.21</v>
      </c>
      <c r="E295" s="2">
        <v>0</v>
      </c>
      <c r="F295" s="2">
        <v>0</v>
      </c>
      <c r="G295" s="3">
        <f t="shared" si="12"/>
        <v>2754798.5396399996</v>
      </c>
      <c r="H295" s="3">
        <f t="shared" si="13"/>
        <v>0.57000000029802322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124160.09000000032</v>
      </c>
      <c r="D296" s="2">
        <f>'PR-RAS'!E300</f>
        <v>419269.10000000056</v>
      </c>
      <c r="E296" s="2">
        <v>0</v>
      </c>
      <c r="F296" s="2">
        <v>0</v>
      </c>
      <c r="G296" s="3">
        <f t="shared" si="12"/>
        <v>283995.9955500004</v>
      </c>
      <c r="H296" s="3">
        <f t="shared" si="13"/>
        <v>0.19000000087544322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1776032.61</v>
      </c>
      <c r="D298" s="2">
        <f>'PR-RAS'!E302</f>
        <v>1707203.7</v>
      </c>
      <c r="E298" s="2">
        <v>0</v>
      </c>
      <c r="F298" s="2">
        <v>0</v>
      </c>
      <c r="G298" s="3">
        <f t="shared" si="12"/>
        <v>1541560.68297</v>
      </c>
      <c r="H298" s="3">
        <f t="shared" si="13"/>
        <v>0.68999999994412065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341997.73</v>
      </c>
      <c r="D300" s="2">
        <f>'PR-RAS'!E304</f>
        <v>451200.1</v>
      </c>
      <c r="E300" s="2">
        <v>0</v>
      </c>
      <c r="F300" s="2">
        <v>0</v>
      </c>
      <c r="G300" s="3">
        <f t="shared" si="12"/>
        <v>372074.98106999998</v>
      </c>
      <c r="H300" s="3">
        <f t="shared" si="13"/>
        <v>0.36999999999534339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148413.04</v>
      </c>
      <c r="D301" s="2">
        <f>'PR-RAS'!E305</f>
        <v>229956.09</v>
      </c>
      <c r="E301" s="2">
        <v>0</v>
      </c>
      <c r="F301" s="2">
        <v>0</v>
      </c>
      <c r="G301" s="3">
        <f t="shared" si="12"/>
        <v>182497.56599999999</v>
      </c>
      <c r="H301" s="3">
        <f t="shared" si="13"/>
        <v>0.13000000000465661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176322.88</v>
      </c>
      <c r="D302" s="2">
        <f>'PR-RAS'!E306</f>
        <v>187851.99</v>
      </c>
      <c r="E302" s="2">
        <v>0</v>
      </c>
      <c r="F302" s="2">
        <v>0</v>
      </c>
      <c r="G302" s="3">
        <f t="shared" si="12"/>
        <v>166160.08486</v>
      </c>
      <c r="H302" s="3">
        <f t="shared" si="13"/>
        <v>0.13000000000465661</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25.89</v>
      </c>
      <c r="D303" s="2">
        <f>'PR-RAS'!E308</f>
        <v>0</v>
      </c>
      <c r="E303" s="2">
        <v>0</v>
      </c>
      <c r="F303" s="2">
        <v>0</v>
      </c>
      <c r="G303" s="3">
        <f t="shared" si="12"/>
        <v>7.8187800000000003</v>
      </c>
      <c r="H303" s="3">
        <f t="shared" si="13"/>
        <v>0.10999999999999943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25.89</v>
      </c>
      <c r="D316" s="2">
        <f>'PR-RAS'!E321</f>
        <v>0</v>
      </c>
      <c r="E316" s="2">
        <v>0</v>
      </c>
      <c r="F316" s="2">
        <v>0</v>
      </c>
      <c r="G316" s="3">
        <f t="shared" si="12"/>
        <v>8.1553500000000003</v>
      </c>
      <c r="H316" s="3">
        <f t="shared" si="13"/>
        <v>0.10999999999999943</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25.89</v>
      </c>
      <c r="D317" s="2">
        <f>'PR-RAS'!E322</f>
        <v>0</v>
      </c>
      <c r="E317" s="2">
        <v>0</v>
      </c>
      <c r="F317" s="2">
        <v>0</v>
      </c>
      <c r="G317" s="3">
        <f t="shared" si="12"/>
        <v>8.1812400000000007</v>
      </c>
      <c r="H317" s="3">
        <f t="shared" si="13"/>
        <v>0.10999999999999943</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25.89</v>
      </c>
      <c r="D318" s="2">
        <f>'PR-RAS'!E323</f>
        <v>0</v>
      </c>
      <c r="E318" s="2">
        <v>0</v>
      </c>
      <c r="F318" s="2">
        <v>0</v>
      </c>
      <c r="G318" s="3">
        <f t="shared" si="12"/>
        <v>8.2071300000000011</v>
      </c>
      <c r="H318" s="3">
        <f t="shared" si="13"/>
        <v>0.10999999999999943</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193014.89</v>
      </c>
      <c r="D355" s="2">
        <f>'PR-RAS'!E360</f>
        <v>71900.91</v>
      </c>
      <c r="E355" s="2">
        <v>0</v>
      </c>
      <c r="F355" s="2">
        <v>0</v>
      </c>
      <c r="G355" s="3">
        <f t="shared" si="12"/>
        <v>119233.11534</v>
      </c>
      <c r="H355" s="3">
        <f t="shared" si="13"/>
        <v>0.1999999999825377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461.91</v>
      </c>
      <c r="D356" s="2">
        <f>'PR-RAS'!E361</f>
        <v>0</v>
      </c>
      <c r="E356" s="2">
        <v>0</v>
      </c>
      <c r="F356" s="2">
        <v>0</v>
      </c>
      <c r="G356" s="3">
        <f t="shared" si="12"/>
        <v>163.97805</v>
      </c>
      <c r="H356" s="3">
        <f t="shared" si="13"/>
        <v>8.9999999999974989E-2</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461.91</v>
      </c>
      <c r="D361" s="2">
        <f>'PR-RAS'!E366</f>
        <v>0</v>
      </c>
      <c r="E361" s="2">
        <v>0</v>
      </c>
      <c r="F361" s="2">
        <v>0</v>
      </c>
      <c r="G361" s="3">
        <f t="shared" si="12"/>
        <v>166.2876</v>
      </c>
      <c r="H361" s="3">
        <f t="shared" si="13"/>
        <v>8.9999999999974989E-2</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461.91</v>
      </c>
      <c r="D364" s="2">
        <f>'PR-RAS'!E369</f>
        <v>0</v>
      </c>
      <c r="E364" s="2">
        <v>0</v>
      </c>
      <c r="F364" s="2">
        <v>0</v>
      </c>
      <c r="G364" s="3">
        <f t="shared" si="12"/>
        <v>167.67332999999999</v>
      </c>
      <c r="H364" s="3">
        <f t="shared" si="13"/>
        <v>8.9999999999974989E-2</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127088.46</v>
      </c>
      <c r="D368" s="2">
        <f>'PR-RAS'!E373</f>
        <v>71900.91</v>
      </c>
      <c r="E368" s="2">
        <v>0</v>
      </c>
      <c r="F368" s="2">
        <v>0</v>
      </c>
      <c r="G368" s="3">
        <f t="shared" si="12"/>
        <v>99416.732760000014</v>
      </c>
      <c r="H368" s="3">
        <f t="shared" si="13"/>
        <v>0.55000000000291038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126132.56000000001</v>
      </c>
      <c r="D374" s="2">
        <f>'PR-RAS'!E379</f>
        <v>49760.909999999996</v>
      </c>
      <c r="E374" s="2">
        <v>0</v>
      </c>
      <c r="F374" s="2">
        <v>0</v>
      </c>
      <c r="G374" s="3">
        <f t="shared" si="12"/>
        <v>84169.083740000002</v>
      </c>
      <c r="H374" s="3">
        <f t="shared" si="13"/>
        <v>0.52999999999155989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1865.32</v>
      </c>
      <c r="D375" s="2">
        <f>'PR-RAS'!E380</f>
        <v>4105.38</v>
      </c>
      <c r="E375" s="2">
        <v>0</v>
      </c>
      <c r="F375" s="2">
        <v>0</v>
      </c>
      <c r="G375" s="3">
        <f t="shared" si="12"/>
        <v>3768.4539199999999</v>
      </c>
      <c r="H375" s="3">
        <f t="shared" si="13"/>
        <v>0.70000000000004547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124267.24</v>
      </c>
      <c r="D378" s="2">
        <f>'PR-RAS'!E383</f>
        <v>45655.53</v>
      </c>
      <c r="E378" s="2">
        <v>0</v>
      </c>
      <c r="F378" s="2">
        <v>0</v>
      </c>
      <c r="G378" s="3">
        <f t="shared" si="12"/>
        <v>81273.01909999999</v>
      </c>
      <c r="H378" s="3">
        <f t="shared" si="13"/>
        <v>0.71000000000640284</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22140</v>
      </c>
      <c r="E383" s="2">
        <v>0</v>
      </c>
      <c r="F383" s="2">
        <v>0</v>
      </c>
      <c r="G383" s="3">
        <f t="shared" si="12"/>
        <v>16914.96</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22140</v>
      </c>
      <c r="E384" s="2">
        <v>0</v>
      </c>
      <c r="F384" s="2">
        <v>0</v>
      </c>
      <c r="G384" s="3">
        <f t="shared" si="12"/>
        <v>16959.240000000002</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955.9</v>
      </c>
      <c r="D396" s="2">
        <f>'PR-RAS'!E401</f>
        <v>0</v>
      </c>
      <c r="E396" s="2">
        <v>0</v>
      </c>
      <c r="F396" s="2">
        <v>0</v>
      </c>
      <c r="G396" s="3">
        <f t="shared" si="12"/>
        <v>377.58050000000003</v>
      </c>
      <c r="H396" s="3">
        <f t="shared" si="13"/>
        <v>0.10000000000002274</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955.9</v>
      </c>
      <c r="D398" s="2">
        <f>'PR-RAS'!E403</f>
        <v>0</v>
      </c>
      <c r="E398" s="2">
        <v>0</v>
      </c>
      <c r="F398" s="2">
        <v>0</v>
      </c>
      <c r="G398" s="3">
        <f t="shared" si="12"/>
        <v>379.4923</v>
      </c>
      <c r="H398" s="3">
        <f t="shared" si="13"/>
        <v>0.10000000000002274</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65464.52</v>
      </c>
      <c r="D407" s="2">
        <f>'PR-RAS'!E412</f>
        <v>0</v>
      </c>
      <c r="E407" s="2">
        <v>0</v>
      </c>
      <c r="F407" s="2">
        <v>0</v>
      </c>
      <c r="G407" s="3">
        <f t="shared" si="12"/>
        <v>26578.595120000002</v>
      </c>
      <c r="H407" s="3">
        <f t="shared" si="13"/>
        <v>0.48000000000320142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65464.52</v>
      </c>
      <c r="D409" s="2">
        <f>'PR-RAS'!E414</f>
        <v>0</v>
      </c>
      <c r="E409" s="2">
        <v>0</v>
      </c>
      <c r="F409" s="2">
        <v>0</v>
      </c>
      <c r="G409" s="3">
        <f t="shared" si="12"/>
        <v>26709.524159999997</v>
      </c>
      <c r="H409" s="3">
        <f t="shared" si="13"/>
        <v>0.48000000000320142</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192989</v>
      </c>
      <c r="D413" s="2">
        <f>'PR-RAS'!E418</f>
        <v>71900.91</v>
      </c>
      <c r="E413" s="2">
        <v>0</v>
      </c>
      <c r="F413" s="2">
        <v>0</v>
      </c>
      <c r="G413" s="3">
        <f t="shared" si="12"/>
        <v>138757.81784</v>
      </c>
      <c r="H413" s="3">
        <f t="shared" si="13"/>
        <v>8.999999999650754E-2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2877140.62</v>
      </c>
      <c r="D417" s="2">
        <f>'PR-RAS'!E422</f>
        <v>3727823.3100000005</v>
      </c>
      <c r="E417" s="2">
        <v>0</v>
      </c>
      <c r="F417" s="2">
        <v>0</v>
      </c>
      <c r="G417" s="3">
        <f t="shared" si="12"/>
        <v>4298439.4918400003</v>
      </c>
      <c r="H417" s="3">
        <f t="shared" si="13"/>
        <v>0.69000000040978193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2945969.53</v>
      </c>
      <c r="D418" s="2">
        <f>'PR-RAS'!E423</f>
        <v>3380455.12</v>
      </c>
      <c r="E418" s="2">
        <v>0</v>
      </c>
      <c r="F418" s="2">
        <v>0</v>
      </c>
      <c r="G418" s="3">
        <f t="shared" si="12"/>
        <v>4047768.8640899998</v>
      </c>
      <c r="H418" s="3">
        <f t="shared" si="13"/>
        <v>0.59000000031664968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347368.19000000041</v>
      </c>
      <c r="E419" s="2">
        <v>0</v>
      </c>
      <c r="F419" s="2">
        <v>0</v>
      </c>
      <c r="G419" s="3">
        <f t="shared" si="12"/>
        <v>290399.80684000032</v>
      </c>
      <c r="H419" s="3">
        <f t="shared" si="13"/>
        <v>0.19000000040978193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68828.909999999683</v>
      </c>
      <c r="D420" s="2">
        <f>'PR-RAS'!E425</f>
        <v>0</v>
      </c>
      <c r="E420" s="2">
        <v>0</v>
      </c>
      <c r="F420" s="2">
        <v>0</v>
      </c>
      <c r="G420" s="3">
        <f t="shared" si="12"/>
        <v>28839.313289999867</v>
      </c>
      <c r="H420" s="3">
        <f t="shared" si="13"/>
        <v>9.0000000316649675E-2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1776032.61</v>
      </c>
      <c r="D421" s="2">
        <f>'PR-RAS'!E426</f>
        <v>1707203.7</v>
      </c>
      <c r="E421" s="2">
        <v>0</v>
      </c>
      <c r="F421" s="2">
        <v>0</v>
      </c>
      <c r="G421" s="3">
        <f t="shared" si="12"/>
        <v>2179984.8041999997</v>
      </c>
      <c r="H421" s="3">
        <f t="shared" si="13"/>
        <v>0.68999999994412065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341997.73</v>
      </c>
      <c r="D423" s="2">
        <f>'PR-RAS'!E428</f>
        <v>451200.1</v>
      </c>
      <c r="E423" s="2">
        <v>0</v>
      </c>
      <c r="F423" s="2">
        <v>0</v>
      </c>
      <c r="G423" s="3">
        <f t="shared" si="12"/>
        <v>525135.92645999999</v>
      </c>
      <c r="H423" s="3">
        <f t="shared" si="13"/>
        <v>0.36999999999534339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2877140.62</v>
      </c>
      <c r="D637" s="2">
        <f>'PR-RAS'!E643</f>
        <v>3727823.3100000005</v>
      </c>
      <c r="E637" s="2">
        <v>0</v>
      </c>
      <c r="F637" s="2">
        <v>0</v>
      </c>
      <c r="G637" s="3">
        <f t="shared" si="14"/>
        <v>6571652.6846400015</v>
      </c>
      <c r="H637" s="3">
        <f t="shared" si="15"/>
        <v>0.69000000040978193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2945969.53</v>
      </c>
      <c r="D638" s="2">
        <f>'PR-RAS'!E644</f>
        <v>3380455.12</v>
      </c>
      <c r="E638" s="2">
        <v>0</v>
      </c>
      <c r="F638" s="2">
        <v>0</v>
      </c>
      <c r="G638" s="3">
        <f t="shared" si="14"/>
        <v>6183282.4134900002</v>
      </c>
      <c r="H638" s="3">
        <f t="shared" si="15"/>
        <v>0.59000000031664968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347368.19000000041</v>
      </c>
      <c r="E639" s="2">
        <v>0</v>
      </c>
      <c r="F639" s="2">
        <v>0</v>
      </c>
      <c r="G639" s="3">
        <f t="shared" si="14"/>
        <v>443241.81044000055</v>
      </c>
      <c r="H639" s="3">
        <f t="shared" si="15"/>
        <v>0.19000000040978193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68828.909999999683</v>
      </c>
      <c r="D640" s="2">
        <f>'PR-RAS'!E646</f>
        <v>0</v>
      </c>
      <c r="E640" s="2">
        <v>0</v>
      </c>
      <c r="F640" s="2">
        <v>0</v>
      </c>
      <c r="G640" s="3">
        <f t="shared" si="14"/>
        <v>43981.673489999797</v>
      </c>
      <c r="H640" s="3">
        <f t="shared" si="15"/>
        <v>9.0000000316649675E-2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1776032.61</v>
      </c>
      <c r="D641" s="2">
        <f>'PR-RAS'!E647</f>
        <v>1707203.7</v>
      </c>
      <c r="E641" s="2">
        <v>0</v>
      </c>
      <c r="F641" s="2">
        <v>0</v>
      </c>
      <c r="G641" s="3">
        <f t="shared" si="14"/>
        <v>3321881.6063999999</v>
      </c>
      <c r="H641" s="3">
        <f t="shared" si="15"/>
        <v>0.68999999994412065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1707203.7000000004</v>
      </c>
      <c r="D643" s="2">
        <f>'PR-RAS'!E649</f>
        <v>2054571.8900000004</v>
      </c>
      <c r="E643" s="2">
        <v>0</v>
      </c>
      <c r="F643" s="2">
        <v>0</v>
      </c>
      <c r="G643" s="3">
        <f t="shared" si="14"/>
        <v>3734095.0821600012</v>
      </c>
      <c r="H643" s="3">
        <f t="shared" si="15"/>
        <v>0.40999999921768904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161692.01</v>
      </c>
      <c r="D646" s="2">
        <f>'PR-RAS'!E653</f>
        <v>81402.91</v>
      </c>
      <c r="E646" s="2">
        <v>0</v>
      </c>
      <c r="F646" s="2">
        <v>0</v>
      </c>
      <c r="G646" s="3">
        <f t="shared" si="14"/>
        <v>209301.10035000002</v>
      </c>
      <c r="H646" s="3">
        <f t="shared" si="15"/>
        <v>0.10000000000582077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6296292.4299999997</v>
      </c>
      <c r="D647" s="2">
        <f>'PR-RAS'!E654</f>
        <v>3499367.4</v>
      </c>
      <c r="E647" s="2">
        <v>0</v>
      </c>
      <c r="F647" s="2">
        <v>0</v>
      </c>
      <c r="G647" s="3">
        <f t="shared" si="14"/>
        <v>8588587.5905799996</v>
      </c>
      <c r="H647" s="3">
        <f t="shared" si="15"/>
        <v>0.82999999960884452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6376581.5300000003</v>
      </c>
      <c r="D648" s="2">
        <f>'PR-RAS'!E655</f>
        <v>3580770.31</v>
      </c>
      <c r="E648" s="2">
        <v>0</v>
      </c>
      <c r="F648" s="2">
        <v>0</v>
      </c>
      <c r="G648" s="3">
        <f t="shared" si="14"/>
        <v>8759165.0310500003</v>
      </c>
      <c r="H648" s="3">
        <f t="shared" si="15"/>
        <v>0.77999999979510903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81402.909999999218</v>
      </c>
      <c r="D649" s="2">
        <f>'PR-RAS'!E656</f>
        <v>0</v>
      </c>
      <c r="E649" s="2">
        <v>0</v>
      </c>
      <c r="F649" s="2">
        <v>0</v>
      </c>
      <c r="G649" s="3">
        <f t="shared" si="14"/>
        <v>52749.085679999494</v>
      </c>
      <c r="H649" s="3">
        <f t="shared" si="15"/>
        <v>9.0000000782310963E-2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58</v>
      </c>
      <c r="D651" s="2">
        <f>'PR-RAS'!E658</f>
        <v>58</v>
      </c>
      <c r="E651" s="2">
        <v>0</v>
      </c>
      <c r="F651" s="2">
        <v>0</v>
      </c>
      <c r="G651" s="3">
        <f t="shared" si="14"/>
        <v>113.10000000000001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48</v>
      </c>
      <c r="D653" s="2">
        <f>'PR-RAS'!E660</f>
        <v>44</v>
      </c>
      <c r="E653" s="2">
        <v>0</v>
      </c>
      <c r="F653" s="2">
        <v>0</v>
      </c>
      <c r="G653" s="3">
        <f t="shared" si="14"/>
        <v>88.671999999999997</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24034.83</v>
      </c>
      <c r="D670" s="2">
        <f>'PR-RAS'!E677</f>
        <v>0</v>
      </c>
      <c r="E670" s="2">
        <v>0</v>
      </c>
      <c r="F670" s="2">
        <v>0</v>
      </c>
      <c r="G670" s="3">
        <f t="shared" si="14"/>
        <v>16079.301270000002</v>
      </c>
      <c r="H670" s="3">
        <f t="shared" si="15"/>
        <v>0.16999999999825377</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1280</v>
      </c>
      <c r="D673" s="2">
        <f>'PR-RAS'!E680</f>
        <v>0</v>
      </c>
      <c r="E673" s="2">
        <v>0</v>
      </c>
      <c r="F673" s="2">
        <v>0</v>
      </c>
      <c r="G673" s="3">
        <f t="shared" si="14"/>
        <v>860.16000000000008</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40000</v>
      </c>
      <c r="D676" s="2">
        <f>'PR-RAS'!E683</f>
        <v>628878.23</v>
      </c>
      <c r="E676" s="2">
        <v>0</v>
      </c>
      <c r="F676" s="2">
        <v>0</v>
      </c>
      <c r="G676" s="3">
        <f t="shared" si="14"/>
        <v>875985.61050000007</v>
      </c>
      <c r="H676" s="3">
        <f t="shared" si="15"/>
        <v>0.22999999998137355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4000</v>
      </c>
      <c r="D677" s="2">
        <f>'PR-RAS'!E684</f>
        <v>4000</v>
      </c>
      <c r="E677" s="2">
        <v>0</v>
      </c>
      <c r="F677" s="2">
        <v>0</v>
      </c>
      <c r="G677" s="3">
        <f t="shared" si="14"/>
        <v>8112.0000000000009</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73995.929999999993</v>
      </c>
      <c r="D695" s="2">
        <f>'PR-RAS'!E702</f>
        <v>79341.009999999995</v>
      </c>
      <c r="E695" s="2">
        <v>0</v>
      </c>
      <c r="F695" s="2">
        <v>0</v>
      </c>
      <c r="G695" s="3">
        <f t="shared" si="14"/>
        <v>161478.49729999999</v>
      </c>
      <c r="H695" s="3">
        <f t="shared" si="15"/>
        <v>8.000000000174623E-2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157461.91</v>
      </c>
      <c r="D717" s="2">
        <f>'PR-RAS'!E724</f>
        <v>181289.27</v>
      </c>
      <c r="E717" s="2">
        <v>0</v>
      </c>
      <c r="F717" s="2">
        <v>0</v>
      </c>
      <c r="G717" s="3">
        <f t="shared" si="14"/>
        <v>372348.96219999995</v>
      </c>
      <c r="H717" s="3">
        <f t="shared" si="15"/>
        <v>0.35999999998603016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1400</v>
      </c>
      <c r="D725" s="2">
        <f>'PR-RAS'!E732</f>
        <v>2900</v>
      </c>
      <c r="E725" s="2">
        <v>0</v>
      </c>
      <c r="F725" s="2">
        <v>0</v>
      </c>
      <c r="G725" s="3">
        <f t="shared" si="14"/>
        <v>5212.8</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2054.3000000000002</v>
      </c>
      <c r="D726" s="2">
        <f>'PR-RAS'!E733</f>
        <v>1324.32</v>
      </c>
      <c r="E726" s="2">
        <v>0</v>
      </c>
      <c r="F726" s="2">
        <v>0</v>
      </c>
      <c r="G726" s="3">
        <f t="shared" si="14"/>
        <v>3409.6315000000004</v>
      </c>
      <c r="H726" s="3">
        <f t="shared" si="15"/>
        <v>0.62000000000011823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31920.400000000001</v>
      </c>
      <c r="D727" s="2">
        <f>'PR-RAS'!E734</f>
        <v>29426.78</v>
      </c>
      <c r="E727" s="2">
        <v>0</v>
      </c>
      <c r="F727" s="2">
        <v>0</v>
      </c>
      <c r="G727" s="3">
        <f t="shared" si="14"/>
        <v>65901.894959999991</v>
      </c>
      <c r="H727" s="3">
        <f t="shared" si="15"/>
        <v>0.62000000000261934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22634.54</v>
      </c>
      <c r="D731" s="2">
        <f>'PR-RAS'!E738</f>
        <v>25866.87</v>
      </c>
      <c r="E731" s="2">
        <v>0</v>
      </c>
      <c r="F731" s="2">
        <v>0</v>
      </c>
      <c r="G731" s="3">
        <f t="shared" si="14"/>
        <v>54288.844399999994</v>
      </c>
      <c r="H731" s="3">
        <f t="shared" si="15"/>
        <v>0.59000000000014552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11916.26</v>
      </c>
      <c r="D734" s="2">
        <f>'PR-RAS'!E741</f>
        <v>12194.26</v>
      </c>
      <c r="E734" s="2">
        <v>0</v>
      </c>
      <c r="F734" s="2">
        <v>0</v>
      </c>
      <c r="G734" s="3">
        <f t="shared" si="14"/>
        <v>26611.403739999998</v>
      </c>
      <c r="H734" s="3">
        <f t="shared" si="15"/>
        <v>0.52000000000043656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3090.89</v>
      </c>
      <c r="D735" s="2">
        <f>'PR-RAS'!E742</f>
        <v>2146.59</v>
      </c>
      <c r="E735" s="2">
        <v>0</v>
      </c>
      <c r="F735" s="2">
        <v>0</v>
      </c>
      <c r="G735" s="3">
        <f t="shared" si="14"/>
        <v>5419.9073799999996</v>
      </c>
      <c r="H735" s="3">
        <f t="shared" si="15"/>
        <v>0.51999999999998181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4656</v>
      </c>
      <c r="E737" s="2">
        <v>0</v>
      </c>
      <c r="F737" s="2">
        <v>0</v>
      </c>
      <c r="G737" s="3">
        <f t="shared" si="28"/>
        <v>6853.6319999999996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4382643.7999999989</v>
      </c>
      <c r="D1011" s="7">
        <f>BILANCA!E6</f>
        <v>4814282.2299999995</v>
      </c>
      <c r="E1011" s="7">
        <v>0</v>
      </c>
      <c r="F1011" s="7">
        <v>0</v>
      </c>
      <c r="G1011" s="8">
        <f t="shared" ref="G1011:G1306" si="38">B1011/1000*C1011+B1011/500*D1011</f>
        <v>14011.208259999999</v>
      </c>
      <c r="H1011" s="8">
        <f t="shared" si="35"/>
        <v>0.43000000063329935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2162015.2899999991</v>
      </c>
      <c r="D1012" s="2">
        <f>BILANCA!E7</f>
        <v>2142632.5099999993</v>
      </c>
      <c r="E1012" s="2">
        <v>0</v>
      </c>
      <c r="F1012" s="2">
        <v>0</v>
      </c>
      <c r="G1012" s="3">
        <f t="shared" si="38"/>
        <v>12894.560619999997</v>
      </c>
      <c r="H1012" s="3">
        <f t="shared" si="35"/>
        <v>0.77999999979510903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2046.1500000000015</v>
      </c>
      <c r="D1013" s="2">
        <f>BILANCA!E8</f>
        <v>1185.4499999999998</v>
      </c>
      <c r="E1013" s="2">
        <v>0</v>
      </c>
      <c r="F1013" s="2">
        <v>0</v>
      </c>
      <c r="G1013" s="3">
        <f t="shared" si="38"/>
        <v>13.251150000000003</v>
      </c>
      <c r="H1013" s="3">
        <f t="shared" si="35"/>
        <v>0.60000000000127329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16566.36</v>
      </c>
      <c r="D1015" s="2">
        <f>BILANCA!E10</f>
        <v>8742.26</v>
      </c>
      <c r="E1015" s="2">
        <v>0</v>
      </c>
      <c r="F1015" s="2">
        <v>0</v>
      </c>
      <c r="G1015" s="3">
        <f t="shared" si="38"/>
        <v>170.2544</v>
      </c>
      <c r="H1015" s="3">
        <f t="shared" si="35"/>
        <v>0.62000000000080036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14520.21</v>
      </c>
      <c r="D1016" s="2">
        <f>BILANCA!E11</f>
        <v>7556.81</v>
      </c>
      <c r="E1016" s="2">
        <v>0</v>
      </c>
      <c r="F1016" s="2">
        <v>0</v>
      </c>
      <c r="G1016" s="3">
        <f t="shared" si="38"/>
        <v>177.80297999999999</v>
      </c>
      <c r="H1016" s="3">
        <f t="shared" si="35"/>
        <v>0.39999999999872671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2145066.8299999991</v>
      </c>
      <c r="D1017" s="2">
        <f>BILANCA!E12</f>
        <v>2058176.5199999996</v>
      </c>
      <c r="E1017" s="2">
        <v>0</v>
      </c>
      <c r="F1017" s="2">
        <v>0</v>
      </c>
      <c r="G1017" s="3">
        <f t="shared" si="38"/>
        <v>43829.939089999985</v>
      </c>
      <c r="H1017" s="3">
        <f t="shared" si="35"/>
        <v>0.6500000013038516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1695091.1099999999</v>
      </c>
      <c r="D1018" s="2">
        <f>BILANCA!E13</f>
        <v>1669214.5699999998</v>
      </c>
      <c r="E1018" s="2">
        <v>0</v>
      </c>
      <c r="F1018" s="2">
        <v>0</v>
      </c>
      <c r="G1018" s="3">
        <f t="shared" si="38"/>
        <v>40268.161999999997</v>
      </c>
      <c r="H1018" s="3">
        <f t="shared" si="35"/>
        <v>0.5400000000372529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2070123.95</v>
      </c>
      <c r="D1020" s="2">
        <f>BILANCA!E15</f>
        <v>2070123.95</v>
      </c>
      <c r="E1020" s="2">
        <v>0</v>
      </c>
      <c r="F1020" s="2">
        <v>0</v>
      </c>
      <c r="G1020" s="3">
        <f t="shared" si="38"/>
        <v>62103.718500000003</v>
      </c>
      <c r="H1020" s="3">
        <f t="shared" si="35"/>
        <v>0.10000000009313226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375032.84</v>
      </c>
      <c r="D1023" s="2">
        <f>BILANCA!E18</f>
        <v>400909.38</v>
      </c>
      <c r="E1023" s="2">
        <v>0</v>
      </c>
      <c r="F1023" s="2">
        <v>0</v>
      </c>
      <c r="G1023" s="3">
        <f t="shared" si="38"/>
        <v>15299.0708</v>
      </c>
      <c r="H1023" s="3">
        <f t="shared" si="35"/>
        <v>0.53999999997904524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436457.99999999977</v>
      </c>
      <c r="D1024" s="2">
        <f>BILANCA!E19</f>
        <v>358111.14999999991</v>
      </c>
      <c r="E1024" s="2">
        <v>0</v>
      </c>
      <c r="F1024" s="2">
        <v>0</v>
      </c>
      <c r="G1024" s="3">
        <f t="shared" si="38"/>
        <v>16137.524199999994</v>
      </c>
      <c r="H1024" s="3">
        <f t="shared" si="35"/>
        <v>0.15000000013969839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271292.45</v>
      </c>
      <c r="D1025" s="2">
        <f>BILANCA!E20</f>
        <v>274252.83</v>
      </c>
      <c r="E1025" s="2">
        <v>0</v>
      </c>
      <c r="F1025" s="2">
        <v>0</v>
      </c>
      <c r="G1025" s="3">
        <f t="shared" si="38"/>
        <v>12296.971649999999</v>
      </c>
      <c r="H1025" s="3">
        <f t="shared" si="35"/>
        <v>0.61999999999534339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12138.55</v>
      </c>
      <c r="D1026" s="2">
        <f>BILANCA!E21</f>
        <v>12138.55</v>
      </c>
      <c r="E1026" s="2">
        <v>0</v>
      </c>
      <c r="F1026" s="2">
        <v>0</v>
      </c>
      <c r="G1026" s="3">
        <f t="shared" si="38"/>
        <v>582.65039999999999</v>
      </c>
      <c r="H1026" s="3">
        <f t="shared" si="35"/>
        <v>0.90000000000145519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204180.62</v>
      </c>
      <c r="D1027" s="2">
        <f>BILANCA!E22</f>
        <v>204180.62</v>
      </c>
      <c r="E1027" s="2">
        <v>0</v>
      </c>
      <c r="F1027" s="2">
        <v>0</v>
      </c>
      <c r="G1027" s="3">
        <f t="shared" si="38"/>
        <v>10413.21162</v>
      </c>
      <c r="H1027" s="3">
        <f t="shared" si="35"/>
        <v>0.76000000000931323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1316066.22</v>
      </c>
      <c r="D1028" s="2">
        <f>BILANCA!E23</f>
        <v>1361721.75</v>
      </c>
      <c r="E1028" s="2">
        <v>0</v>
      </c>
      <c r="F1028" s="2">
        <v>0</v>
      </c>
      <c r="G1028" s="3">
        <f t="shared" si="38"/>
        <v>72711.174959999989</v>
      </c>
      <c r="H1028" s="3">
        <f t="shared" si="35"/>
        <v>0.46999999997206032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2247.89</v>
      </c>
      <c r="D1029" s="2">
        <f>BILANCA!E24</f>
        <v>2247.89</v>
      </c>
      <c r="E1029" s="2">
        <v>0</v>
      </c>
      <c r="F1029" s="2">
        <v>0</v>
      </c>
      <c r="G1029" s="3">
        <f t="shared" si="38"/>
        <v>128.12973</v>
      </c>
      <c r="H1029" s="3">
        <f t="shared" si="35"/>
        <v>0.22000000000025466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1369467.73</v>
      </c>
      <c r="D1033" s="2">
        <f>BILANCA!E28</f>
        <v>1496430.49</v>
      </c>
      <c r="E1033" s="2">
        <v>0</v>
      </c>
      <c r="F1033" s="2">
        <v>0</v>
      </c>
      <c r="G1033" s="3">
        <f t="shared" si="38"/>
        <v>100333.56033000001</v>
      </c>
      <c r="H1033" s="3">
        <f t="shared" si="35"/>
        <v>0.76000000000931323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12561.819999999992</v>
      </c>
      <c r="D1034" s="2">
        <f>BILANCA!E29</f>
        <v>30133.87999999999</v>
      </c>
      <c r="E1034" s="2">
        <v>0</v>
      </c>
      <c r="F1034" s="2">
        <v>0</v>
      </c>
      <c r="G1034" s="3">
        <f t="shared" si="38"/>
        <v>1747.9099199999994</v>
      </c>
      <c r="H1034" s="3">
        <f t="shared" si="35"/>
        <v>0.3000000000174623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134753.62</v>
      </c>
      <c r="D1035" s="2">
        <f>BILANCA!E30</f>
        <v>156893.62</v>
      </c>
      <c r="E1035" s="2">
        <v>0</v>
      </c>
      <c r="F1035" s="2">
        <v>0</v>
      </c>
      <c r="G1035" s="3">
        <f t="shared" si="38"/>
        <v>11213.521500000001</v>
      </c>
      <c r="H1035" s="3">
        <f t="shared" si="35"/>
        <v>0.76000000000931323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122191.8</v>
      </c>
      <c r="D1039" s="2">
        <f>BILANCA!E34</f>
        <v>126759.74</v>
      </c>
      <c r="E1039" s="2">
        <v>0</v>
      </c>
      <c r="F1039" s="2">
        <v>0</v>
      </c>
      <c r="G1039" s="3">
        <f t="shared" si="38"/>
        <v>10895.627120000001</v>
      </c>
      <c r="H1039" s="3">
        <f t="shared" si="35"/>
        <v>0.45999999999185093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1765.22</v>
      </c>
      <c r="D1042" s="2">
        <f>BILANCA!E37</f>
        <v>1765.22</v>
      </c>
      <c r="E1042" s="2">
        <v>0</v>
      </c>
      <c r="F1042" s="2">
        <v>0</v>
      </c>
      <c r="G1042" s="3">
        <f t="shared" si="38"/>
        <v>169.46111999999999</v>
      </c>
      <c r="H1042" s="3">
        <f t="shared" si="35"/>
        <v>0.44000000000005457</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1765.22</v>
      </c>
      <c r="D1045" s="2">
        <f>BILANCA!E40</f>
        <v>1765.22</v>
      </c>
      <c r="E1045" s="2">
        <v>0</v>
      </c>
      <c r="F1045" s="2">
        <v>0</v>
      </c>
      <c r="G1045" s="3">
        <f t="shared" si="38"/>
        <v>185.34810000000002</v>
      </c>
      <c r="H1045" s="3">
        <f t="shared" si="35"/>
        <v>0.44000000000005457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955.90000000000055</v>
      </c>
      <c r="D1050" s="2">
        <f>BILANCA!E45</f>
        <v>716.92000000000007</v>
      </c>
      <c r="E1050" s="2">
        <v>0</v>
      </c>
      <c r="F1050" s="2">
        <v>0</v>
      </c>
      <c r="G1050" s="3">
        <f t="shared" si="38"/>
        <v>95.589600000000033</v>
      </c>
      <c r="H1050" s="3">
        <f t="shared" si="35"/>
        <v>0.17999999999938154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8516.85</v>
      </c>
      <c r="D1052" s="2">
        <f>BILANCA!E47</f>
        <v>3743.08</v>
      </c>
      <c r="E1052" s="2">
        <v>0</v>
      </c>
      <c r="F1052" s="2">
        <v>0</v>
      </c>
      <c r="G1052" s="3">
        <f t="shared" si="38"/>
        <v>672.12642000000005</v>
      </c>
      <c r="H1052" s="3">
        <f t="shared" si="35"/>
        <v>0.22999999999956344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7560.95</v>
      </c>
      <c r="D1055" s="2">
        <f>BILANCA!E50</f>
        <v>3026.16</v>
      </c>
      <c r="E1055" s="2">
        <v>0</v>
      </c>
      <c r="F1055" s="2">
        <v>0</v>
      </c>
      <c r="G1055" s="3">
        <f t="shared" si="38"/>
        <v>612.59715000000006</v>
      </c>
      <c r="H1055" s="3">
        <f t="shared" si="35"/>
        <v>0.21000000000003638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25585.75</v>
      </c>
      <c r="D1059" s="2">
        <f>BILANCA!E54</f>
        <v>32438.39</v>
      </c>
      <c r="E1059" s="2">
        <v>0</v>
      </c>
      <c r="F1059" s="2">
        <v>0</v>
      </c>
      <c r="G1059" s="3">
        <f t="shared" si="38"/>
        <v>4432.6639699999996</v>
      </c>
      <c r="H1059" s="3">
        <f t="shared" si="35"/>
        <v>0.63999999999941792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25585.75</v>
      </c>
      <c r="D1060" s="2">
        <f>BILANCA!E55</f>
        <v>32438.39</v>
      </c>
      <c r="E1060" s="2">
        <v>0</v>
      </c>
      <c r="F1060" s="2">
        <v>0</v>
      </c>
      <c r="G1060" s="3">
        <f t="shared" si="38"/>
        <v>4523.1265000000003</v>
      </c>
      <c r="H1060" s="3">
        <f t="shared" si="35"/>
        <v>0.63999999999941792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14902.31</v>
      </c>
      <c r="D1068" s="2">
        <f>BILANCA!E63</f>
        <v>83270.540000000008</v>
      </c>
      <c r="E1068" s="2">
        <v>0</v>
      </c>
      <c r="F1068" s="2">
        <v>0</v>
      </c>
      <c r="G1068" s="3">
        <f t="shared" si="38"/>
        <v>10523.716620000001</v>
      </c>
      <c r="H1068" s="3">
        <f t="shared" si="35"/>
        <v>0.76999999999134161</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14902.31</v>
      </c>
      <c r="D1069" s="2">
        <f>BILANCA!E64</f>
        <v>10819.33</v>
      </c>
      <c r="E1069" s="2">
        <v>0</v>
      </c>
      <c r="F1069" s="2">
        <v>0</v>
      </c>
      <c r="G1069" s="3">
        <f t="shared" si="38"/>
        <v>2155.91723</v>
      </c>
      <c r="H1069" s="3">
        <f t="shared" si="35"/>
        <v>0.63999999999941792</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72451.210000000006</v>
      </c>
      <c r="E1073" s="2">
        <v>0</v>
      </c>
      <c r="F1073" s="2">
        <v>0</v>
      </c>
      <c r="G1073" s="3">
        <f>B1073/1000*C1073+B1073/500*D1073</f>
        <v>9128.8524600000001</v>
      </c>
      <c r="H1073" s="3">
        <f>ABS(C1073-ROUND(C1073,0))+ABS(D1073-ROUND(D1073,0))</f>
        <v>0.21000000000640284</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2220628.5100000002</v>
      </c>
      <c r="D1074" s="2">
        <f>BILANCA!E69</f>
        <v>2671649.7200000002</v>
      </c>
      <c r="E1074" s="2">
        <v>0</v>
      </c>
      <c r="F1074" s="2">
        <v>0</v>
      </c>
      <c r="G1074" s="3">
        <f t="shared" si="38"/>
        <v>484091.38880000007</v>
      </c>
      <c r="H1074" s="3">
        <f t="shared" si="35"/>
        <v>0.76999999955296516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81402.91</v>
      </c>
      <c r="D1075" s="2">
        <f>BILANCA!E70</f>
        <v>0</v>
      </c>
      <c r="E1075" s="2">
        <v>0</v>
      </c>
      <c r="F1075" s="2">
        <v>0</v>
      </c>
      <c r="G1075" s="3">
        <f t="shared" si="38"/>
        <v>5291.1891500000002</v>
      </c>
      <c r="H1075" s="3">
        <f t="shared" si="35"/>
        <v>8.999999999650754E-2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81402.91</v>
      </c>
      <c r="D1076" s="2">
        <f>BILANCA!E71</f>
        <v>0</v>
      </c>
      <c r="E1076" s="2">
        <v>0</v>
      </c>
      <c r="F1076" s="2">
        <v>0</v>
      </c>
      <c r="G1076" s="3">
        <f t="shared" si="38"/>
        <v>5372.5920600000009</v>
      </c>
      <c r="H1076" s="3">
        <f t="shared" si="35"/>
        <v>8.999999999650754E-2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81402.91</v>
      </c>
      <c r="D1078" s="2">
        <f>BILANCA!E73</f>
        <v>0</v>
      </c>
      <c r="E1078" s="2">
        <v>0</v>
      </c>
      <c r="F1078" s="2">
        <v>0</v>
      </c>
      <c r="G1078" s="3">
        <f t="shared" si="38"/>
        <v>5535.3978800000004</v>
      </c>
      <c r="H1078" s="3">
        <f t="shared" si="35"/>
        <v>8.999999999650754E-2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13136.060000000001</v>
      </c>
      <c r="D1087" s="2">
        <f>BILANCA!E82</f>
        <v>3428.46</v>
      </c>
      <c r="E1087" s="2">
        <v>0</v>
      </c>
      <c r="F1087" s="2">
        <v>0</v>
      </c>
      <c r="G1087" s="3">
        <f t="shared" si="38"/>
        <v>1539.45946</v>
      </c>
      <c r="H1087" s="3">
        <f t="shared" si="35"/>
        <v>0.52000000000134605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160</v>
      </c>
      <c r="E1089" s="2">
        <v>0</v>
      </c>
      <c r="F1089" s="2">
        <v>0</v>
      </c>
      <c r="G1089" s="3">
        <f t="shared" si="38"/>
        <v>25.28</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11286.52</v>
      </c>
      <c r="D1090" s="2">
        <f>BILANCA!E85</f>
        <v>20.170000000000002</v>
      </c>
      <c r="E1090" s="2">
        <v>0</v>
      </c>
      <c r="F1090" s="2">
        <v>0</v>
      </c>
      <c r="G1090" s="3">
        <f t="shared" si="38"/>
        <v>906.14880000000005</v>
      </c>
      <c r="H1090" s="3">
        <f t="shared" si="35"/>
        <v>0.64999999999956515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1849.54</v>
      </c>
      <c r="D1092" s="2">
        <f>BILANCA!E87</f>
        <v>3248.29</v>
      </c>
      <c r="E1092" s="2">
        <v>0</v>
      </c>
      <c r="F1092" s="2">
        <v>0</v>
      </c>
      <c r="G1092" s="3">
        <f t="shared" si="38"/>
        <v>684.38184000000001</v>
      </c>
      <c r="H1092" s="3">
        <f t="shared" si="35"/>
        <v>0.75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8470</v>
      </c>
      <c r="D1140" s="2">
        <f>BILANCA!E135</f>
        <v>8470</v>
      </c>
      <c r="E1140" s="2">
        <v>0</v>
      </c>
      <c r="F1140" s="2">
        <v>0</v>
      </c>
      <c r="G1140" s="3">
        <f t="shared" si="38"/>
        <v>3303.3</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8470</v>
      </c>
      <c r="D1141" s="2">
        <f>BILANCA!E136</f>
        <v>8470</v>
      </c>
      <c r="E1141" s="2">
        <v>0</v>
      </c>
      <c r="F1141" s="2">
        <v>0</v>
      </c>
      <c r="G1141" s="3">
        <f t="shared" si="38"/>
        <v>3328.71</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8470</v>
      </c>
      <c r="D1146" s="2">
        <f>BILANCA!E141</f>
        <v>8470</v>
      </c>
      <c r="E1146" s="2">
        <v>0</v>
      </c>
      <c r="F1146" s="2">
        <v>0</v>
      </c>
      <c r="G1146" s="3">
        <f t="shared" si="38"/>
        <v>3455.76</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2117619.54</v>
      </c>
      <c r="D1152" s="2">
        <f>BILANCA!E147</f>
        <v>2659751.2600000002</v>
      </c>
      <c r="E1152" s="2">
        <v>0</v>
      </c>
      <c r="F1152" s="2">
        <v>0</v>
      </c>
      <c r="G1152" s="3">
        <f t="shared" si="38"/>
        <v>1056071.3325199999</v>
      </c>
      <c r="H1152" s="3">
        <f t="shared" si="41"/>
        <v>0.72000000020489097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13633.48</v>
      </c>
      <c r="D1165" s="2">
        <f>BILANCA!E160</f>
        <v>31473.24</v>
      </c>
      <c r="E1165" s="2">
        <v>0</v>
      </c>
      <c r="F1165" s="2">
        <v>0</v>
      </c>
      <c r="G1165" s="3">
        <f t="shared" si="38"/>
        <v>11869.8938</v>
      </c>
      <c r="H1165" s="3">
        <f t="shared" si="41"/>
        <v>0.72000000000116415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162867.9</v>
      </c>
      <c r="D1166" s="2">
        <f>BILANCA!E161</f>
        <v>259381.25</v>
      </c>
      <c r="E1166" s="2">
        <v>0</v>
      </c>
      <c r="F1166" s="2">
        <v>0</v>
      </c>
      <c r="G1166" s="3">
        <f t="shared" si="38"/>
        <v>106334.34239999999</v>
      </c>
      <c r="H1166" s="3">
        <f t="shared" si="41"/>
        <v>0.35000000000582077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1937489.83</v>
      </c>
      <c r="D1167" s="2">
        <f>BILANCA!E162</f>
        <v>2367137.9900000002</v>
      </c>
      <c r="E1167" s="2">
        <v>0</v>
      </c>
      <c r="F1167" s="2">
        <v>0</v>
      </c>
      <c r="G1167" s="3">
        <f t="shared" si="38"/>
        <v>1047467.2321700002</v>
      </c>
      <c r="H1167" s="3">
        <f t="shared" si="41"/>
        <v>0.17999999970197678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3628.33</v>
      </c>
      <c r="D1168" s="2">
        <f>BILANCA!E163</f>
        <v>1758.78</v>
      </c>
      <c r="E1168" s="2">
        <v>0</v>
      </c>
      <c r="F1168" s="2">
        <v>0</v>
      </c>
      <c r="G1168" s="3">
        <f t="shared" si="38"/>
        <v>1129.05062</v>
      </c>
      <c r="H1168" s="3">
        <f t="shared" si="41"/>
        <v>0.54999999999995453</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4382643.8</v>
      </c>
      <c r="D1180" s="2">
        <f>BILANCA!E176</f>
        <v>4814282.2300000004</v>
      </c>
      <c r="E1180" s="2">
        <v>0</v>
      </c>
      <c r="F1180" s="2">
        <v>0</v>
      </c>
      <c r="G1180" s="3">
        <f t="shared" si="38"/>
        <v>2381905.4042000002</v>
      </c>
      <c r="H1180" s="3">
        <f t="shared" si="41"/>
        <v>0.43000000063329935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176955.1</v>
      </c>
      <c r="D1181" s="2">
        <f>BILANCA!E177</f>
        <v>239773.98</v>
      </c>
      <c r="E1181" s="2">
        <v>0</v>
      </c>
      <c r="F1181" s="2">
        <v>0</v>
      </c>
      <c r="G1181" s="3">
        <f t="shared" si="38"/>
        <v>112262.02326000002</v>
      </c>
      <c r="H1181" s="3">
        <f t="shared" si="41"/>
        <v>0.11999999999534339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176955.1</v>
      </c>
      <c r="D1182" s="2">
        <f>BILANCA!E178</f>
        <v>230733.98</v>
      </c>
      <c r="E1182" s="2">
        <v>0</v>
      </c>
      <c r="F1182" s="2">
        <v>0</v>
      </c>
      <c r="G1182" s="3">
        <f t="shared" si="38"/>
        <v>109808.76632</v>
      </c>
      <c r="H1182" s="3">
        <f t="shared" si="41"/>
        <v>0.11999999999534339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168090.1</v>
      </c>
      <c r="D1183" s="2">
        <f>BILANCA!E179</f>
        <v>174430.7</v>
      </c>
      <c r="E1183" s="2">
        <v>0</v>
      </c>
      <c r="F1183" s="2">
        <v>0</v>
      </c>
      <c r="G1183" s="3">
        <f t="shared" si="38"/>
        <v>89432.609499999991</v>
      </c>
      <c r="H1183" s="3">
        <f t="shared" si="41"/>
        <v>0.39999999999417923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8521.4699999999993</v>
      </c>
      <c r="D1184" s="2">
        <f>BILANCA!E180</f>
        <v>22713.29</v>
      </c>
      <c r="E1184" s="2">
        <v>0</v>
      </c>
      <c r="F1184" s="2">
        <v>0</v>
      </c>
      <c r="G1184" s="3">
        <f t="shared" si="38"/>
        <v>9386.9606999999996</v>
      </c>
      <c r="H1184" s="3">
        <f t="shared" si="41"/>
        <v>0.76000000000021828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343.53</v>
      </c>
      <c r="D1185" s="2">
        <f>BILANCA!E181</f>
        <v>0</v>
      </c>
      <c r="E1185" s="2">
        <v>0</v>
      </c>
      <c r="F1185" s="2">
        <v>0</v>
      </c>
      <c r="G1185" s="3">
        <f t="shared" si="38"/>
        <v>60.117749999999994</v>
      </c>
      <c r="H1185" s="3">
        <f t="shared" si="41"/>
        <v>0.47000000000002728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343.53</v>
      </c>
      <c r="D1188" s="2">
        <f>BILANCA!E184</f>
        <v>0</v>
      </c>
      <c r="E1188" s="2">
        <v>0</v>
      </c>
      <c r="F1188" s="2">
        <v>0</v>
      </c>
      <c r="G1188" s="3">
        <f t="shared" si="38"/>
        <v>61.14833999999999</v>
      </c>
      <c r="H1188" s="3">
        <f t="shared" si="41"/>
        <v>0.47000000000002728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33589.99</v>
      </c>
      <c r="E1200" s="2">
        <v>0</v>
      </c>
      <c r="F1200" s="2">
        <v>0</v>
      </c>
      <c r="G1200" s="3">
        <f t="shared" si="38"/>
        <v>12764.196199999998</v>
      </c>
      <c r="H1200" s="3">
        <f t="shared" si="41"/>
        <v>1.0000000002037268E-2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9040</v>
      </c>
      <c r="E1201" s="2">
        <v>0</v>
      </c>
      <c r="F1201" s="2">
        <v>0</v>
      </c>
      <c r="G1201" s="3">
        <f t="shared" si="38"/>
        <v>3453.28</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9040</v>
      </c>
      <c r="E1203" s="2">
        <v>0</v>
      </c>
      <c r="F1203" s="2">
        <v>0</v>
      </c>
      <c r="G1203" s="3">
        <f t="shared" si="44"/>
        <v>3489.44</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4205688.7</v>
      </c>
      <c r="D1255" s="2">
        <f>BILANCA!E251</f>
        <v>4574508.25</v>
      </c>
      <c r="E1255" s="2">
        <v>0</v>
      </c>
      <c r="F1255" s="2">
        <v>0</v>
      </c>
      <c r="G1255" s="3">
        <f t="shared" si="38"/>
        <v>3271902.7740000002</v>
      </c>
      <c r="H1255" s="3">
        <f t="shared" si="41"/>
        <v>0.54999999981373549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2156487.27</v>
      </c>
      <c r="D1256" s="2">
        <f>BILANCA!E252</f>
        <v>2068736.26</v>
      </c>
      <c r="E1256" s="2">
        <v>0</v>
      </c>
      <c r="F1256" s="2">
        <v>0</v>
      </c>
      <c r="G1256" s="3">
        <f t="shared" si="38"/>
        <v>1548314.1083399998</v>
      </c>
      <c r="H1256" s="3">
        <f t="shared" si="41"/>
        <v>0.53000000002793968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2156487.27</v>
      </c>
      <c r="D1257" s="2">
        <f>BILANCA!E253</f>
        <v>2068736.26</v>
      </c>
      <c r="E1257" s="2">
        <v>0</v>
      </c>
      <c r="F1257" s="2">
        <v>0</v>
      </c>
      <c r="G1257" s="3">
        <f t="shared" si="38"/>
        <v>1554608.06813</v>
      </c>
      <c r="H1257" s="3">
        <f t="shared" si="41"/>
        <v>0.53000000002793968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1707203.7</v>
      </c>
      <c r="D1259" s="2">
        <f>BILANCA!E255</f>
        <v>2054571.89</v>
      </c>
      <c r="E1259" s="2">
        <v>0</v>
      </c>
      <c r="F1259" s="2">
        <v>0</v>
      </c>
      <c r="G1259" s="3">
        <f t="shared" si="38"/>
        <v>1448270.5225199999</v>
      </c>
      <c r="H1259" s="3">
        <f t="shared" si="41"/>
        <v>0.41000000014901161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1707203.7</v>
      </c>
      <c r="D1260" s="2">
        <f>BILANCA!E256</f>
        <v>2126472.7999999998</v>
      </c>
      <c r="E1260" s="2">
        <v>0</v>
      </c>
      <c r="F1260" s="2">
        <v>0</v>
      </c>
      <c r="G1260" s="3">
        <f t="shared" si="38"/>
        <v>1490037.325</v>
      </c>
      <c r="H1260" s="3">
        <f t="shared" si="41"/>
        <v>0.50000000023283064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1707203.7</v>
      </c>
      <c r="D1261" s="2">
        <f>BILANCA!E257</f>
        <v>2126472.7999999998</v>
      </c>
      <c r="E1261" s="2">
        <v>0</v>
      </c>
      <c r="F1261" s="2">
        <v>0</v>
      </c>
      <c r="G1261" s="3">
        <f t="shared" si="38"/>
        <v>1495997.4742999999</v>
      </c>
      <c r="H1261" s="3">
        <f t="shared" si="41"/>
        <v>0.50000000023283064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71900.91</v>
      </c>
      <c r="E1264" s="2">
        <v>0</v>
      </c>
      <c r="F1264" s="2">
        <v>0</v>
      </c>
      <c r="G1264" s="3">
        <f t="shared" si="38"/>
        <v>36525.662280000004</v>
      </c>
      <c r="H1264" s="3">
        <f t="shared" si="41"/>
        <v>8.999999999650754E-2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71900.91</v>
      </c>
      <c r="E1266" s="2">
        <v>0</v>
      </c>
      <c r="F1266" s="2">
        <v>0</v>
      </c>
      <c r="G1266" s="3">
        <f t="shared" si="38"/>
        <v>36813.265920000005</v>
      </c>
      <c r="H1266" s="3">
        <f t="shared" si="41"/>
        <v>8.999999999650754E-2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341997.73000000004</v>
      </c>
      <c r="D1278" s="2">
        <f>BILANCA!E274</f>
        <v>451200.1</v>
      </c>
      <c r="E1278" s="2">
        <v>0</v>
      </c>
      <c r="F1278" s="2">
        <v>0</v>
      </c>
      <c r="G1278" s="3">
        <f t="shared" si="38"/>
        <v>333498.64523999998</v>
      </c>
      <c r="H1278" s="3">
        <f t="shared" si="41"/>
        <v>0.36999999993713573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13633.48</v>
      </c>
      <c r="D1291" s="2">
        <f>BILANCA!E287</f>
        <v>31473.24</v>
      </c>
      <c r="E1291" s="2">
        <v>0</v>
      </c>
      <c r="F1291" s="2">
        <v>0</v>
      </c>
      <c r="G1291" s="3">
        <f t="shared" si="48"/>
        <v>21518.968760000003</v>
      </c>
      <c r="H1291" s="3">
        <f t="shared" si="49"/>
        <v>0.72000000000116415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148413.04</v>
      </c>
      <c r="D1292" s="2">
        <f>BILANCA!E288</f>
        <v>229956.09</v>
      </c>
      <c r="E1292" s="2">
        <v>0</v>
      </c>
      <c r="F1292" s="2">
        <v>0</v>
      </c>
      <c r="G1292" s="3">
        <f t="shared" si="48"/>
        <v>171547.71203999998</v>
      </c>
      <c r="H1292" s="3">
        <f t="shared" si="49"/>
        <v>0.13000000000465661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176322.88</v>
      </c>
      <c r="D1293" s="2">
        <f>BILANCA!E289</f>
        <v>187851.99</v>
      </c>
      <c r="E1293" s="2">
        <v>0</v>
      </c>
      <c r="F1293" s="2">
        <v>0</v>
      </c>
      <c r="G1293" s="3">
        <f t="shared" si="48"/>
        <v>156223.60137999998</v>
      </c>
      <c r="H1293" s="3">
        <f t="shared" si="49"/>
        <v>0.13000000000465661</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3628.33</v>
      </c>
      <c r="D1294" s="2">
        <f>BILANCA!E290</f>
        <v>1918.78</v>
      </c>
      <c r="E1294" s="2">
        <v>0</v>
      </c>
      <c r="F1294" s="2">
        <v>0</v>
      </c>
      <c r="G1294" s="3">
        <f t="shared" si="48"/>
        <v>2120.3127599999998</v>
      </c>
      <c r="H1294" s="3">
        <f t="shared" si="49"/>
        <v>0.54999999999995453</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201992.25</v>
      </c>
      <c r="D1301" s="2">
        <f>BILANCA!E297</f>
        <v>278342.68</v>
      </c>
      <c r="E1301" s="2">
        <v>0</v>
      </c>
      <c r="F1301" s="2">
        <v>0</v>
      </c>
      <c r="G1301" s="3">
        <f t="shared" si="38"/>
        <v>220775.18450999999</v>
      </c>
      <c r="H1301" s="3">
        <f t="shared" si="41"/>
        <v>0.57000000000698492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201992.25</v>
      </c>
      <c r="D1302" s="2">
        <f>BILANCA!E298</f>
        <v>278342.68</v>
      </c>
      <c r="E1302" s="2">
        <v>0</v>
      </c>
      <c r="F1302" s="2">
        <v>0</v>
      </c>
      <c r="G1302" s="3">
        <f t="shared" si="38"/>
        <v>221533.86211999998</v>
      </c>
      <c r="H1302" s="3">
        <f t="shared" si="41"/>
        <v>0.57000000000698492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46249.66</v>
      </c>
      <c r="D1305" s="2">
        <f>BILANCA!E302</f>
        <v>94038.9</v>
      </c>
      <c r="E1305" s="2">
        <v>0</v>
      </c>
      <c r="F1305" s="2">
        <v>0</v>
      </c>
      <c r="G1305" s="3">
        <f t="shared" si="38"/>
        <v>69126.600699999995</v>
      </c>
      <c r="H1305" s="3">
        <f t="shared" si="41"/>
        <v>0.44000000000232831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2071369.88</v>
      </c>
      <c r="D1306" s="2">
        <f>BILANCA!E303</f>
        <v>2565712.36</v>
      </c>
      <c r="E1306" s="2">
        <v>0</v>
      </c>
      <c r="F1306" s="2">
        <v>0</v>
      </c>
      <c r="G1306" s="3">
        <f t="shared" si="38"/>
        <v>2132027.2015999998</v>
      </c>
      <c r="H1306" s="3">
        <f t="shared" si="41"/>
        <v>0.47999999998137355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1849.54</v>
      </c>
      <c r="D1311" s="2">
        <f>BILANCA!E308</f>
        <v>3248.29</v>
      </c>
      <c r="E1311" s="2">
        <v>0</v>
      </c>
      <c r="F1311" s="2">
        <v>0</v>
      </c>
      <c r="G1311" s="3">
        <f t="shared" si="52"/>
        <v>2512.1821199999999</v>
      </c>
      <c r="H1311" s="3">
        <f t="shared" si="41"/>
        <v>0.75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1761166.95</v>
      </c>
      <c r="D1338" s="2">
        <f>BILANCA!E335</f>
        <v>2179286</v>
      </c>
      <c r="E1338" s="2">
        <v>0</v>
      </c>
      <c r="F1338" s="2">
        <v>0</v>
      </c>
      <c r="G1338" s="3">
        <f t="shared" si="52"/>
        <v>2007274.3756000001</v>
      </c>
      <c r="H1338" s="3">
        <f t="shared" si="41"/>
        <v>5.0000000046566129E-2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176955.1</v>
      </c>
      <c r="D1340" s="2">
        <f>BILANCA!E337</f>
        <v>230733.98</v>
      </c>
      <c r="E1340" s="2">
        <v>0</v>
      </c>
      <c r="F1340" s="2">
        <v>0</v>
      </c>
      <c r="G1340" s="3">
        <f t="shared" si="52"/>
        <v>210679.60980000003</v>
      </c>
      <c r="H1340" s="3">
        <f t="shared" si="41"/>
        <v>0.11999999999534339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9040</v>
      </c>
      <c r="E1342" s="2">
        <v>0</v>
      </c>
      <c r="F1342" s="2">
        <v>0</v>
      </c>
      <c r="G1342" s="3">
        <f t="shared" si="52"/>
        <v>6002.56</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162032.25</v>
      </c>
      <c r="D1392" s="2">
        <f>BILANCA!E389</f>
        <v>226943.27</v>
      </c>
      <c r="E1392" s="2">
        <v>0</v>
      </c>
      <c r="F1392" s="2">
        <v>0</v>
      </c>
      <c r="G1392" s="3">
        <f t="shared" si="61"/>
        <v>235280.97778000002</v>
      </c>
      <c r="H1392" s="3">
        <f t="shared" si="62"/>
        <v>0.51999999998952262</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12113.29</v>
      </c>
      <c r="D1394" s="2">
        <f>BILANCA!E391</f>
        <v>10682.7</v>
      </c>
      <c r="E1394" s="2">
        <v>0</v>
      </c>
      <c r="F1394" s="2">
        <v>0</v>
      </c>
      <c r="G1394" s="3">
        <f t="shared" si="61"/>
        <v>12855.816960000002</v>
      </c>
      <c r="H1394" s="3">
        <f t="shared" si="62"/>
        <v>0.59000000000014552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27846.71</v>
      </c>
      <c r="D1395" s="2">
        <f>BILANCA!E392</f>
        <v>3562</v>
      </c>
      <c r="E1395" s="2">
        <v>0</v>
      </c>
      <c r="F1395" s="2">
        <v>0</v>
      </c>
      <c r="G1395" s="3">
        <f t="shared" si="61"/>
        <v>13463.72335</v>
      </c>
      <c r="H1395" s="3">
        <f t="shared" si="62"/>
        <v>0.29000000000087311</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37154.71</v>
      </c>
      <c r="E1399" s="2">
        <v>0</v>
      </c>
      <c r="F1399" s="2">
        <v>0</v>
      </c>
      <c r="G1399" s="3">
        <f t="shared" si="61"/>
        <v>28906.364379999999</v>
      </c>
      <c r="H1399" s="3">
        <f t="shared" si="62"/>
        <v>0.29000000000087311</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2945969.53</v>
      </c>
      <c r="D1485" s="2">
        <f>'RAS-funkcijski'!E89</f>
        <v>3380455.12</v>
      </c>
      <c r="E1485" s="2">
        <v>0</v>
      </c>
      <c r="F1485" s="2">
        <v>0</v>
      </c>
      <c r="G1485" s="3">
        <f t="shared" si="52"/>
        <v>825084.78044999996</v>
      </c>
      <c r="H1485" s="3">
        <f t="shared" si="63"/>
        <v>0.59000000031664968</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2945969.53</v>
      </c>
      <c r="D1500" s="2">
        <f>'RAS-funkcijski'!E104</f>
        <v>3380455.12</v>
      </c>
      <c r="E1500" s="2">
        <v>0</v>
      </c>
      <c r="F1500" s="2">
        <v>0</v>
      </c>
      <c r="G1500" s="3">
        <f t="shared" si="52"/>
        <v>970687.97700000007</v>
      </c>
      <c r="H1500" s="3">
        <f t="shared" si="63"/>
        <v>0.59000000031664968</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2945969.53</v>
      </c>
      <c r="D1537" s="14">
        <f>'RAS-funkcijski'!E141</f>
        <v>3380455.12</v>
      </c>
      <c r="E1537" s="14">
        <v>0</v>
      </c>
      <c r="F1537" s="14">
        <v>0</v>
      </c>
      <c r="G1537" s="15">
        <f t="shared" si="52"/>
        <v>1329842.5284900002</v>
      </c>
      <c r="H1537" s="15">
        <f t="shared" si="63"/>
        <v>0.59000000031664968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159651.92000000001</v>
      </c>
      <c r="D1538" s="7">
        <f>'P-VRIO'!E5</f>
        <v>159651.92000000001</v>
      </c>
      <c r="E1538" s="7">
        <v>0</v>
      </c>
      <c r="F1538" s="7">
        <v>0</v>
      </c>
      <c r="G1538" s="8">
        <f t="shared" si="52"/>
        <v>478.95576000000005</v>
      </c>
      <c r="H1538" s="8">
        <f t="shared" si="63"/>
        <v>0.15999999997438863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159651.92000000001</v>
      </c>
      <c r="D1539" s="2">
        <f>'P-VRIO'!E6</f>
        <v>159651.92000000001</v>
      </c>
      <c r="E1539" s="2">
        <v>0</v>
      </c>
      <c r="F1539" s="2">
        <v>0</v>
      </c>
      <c r="G1539" s="3">
        <f t="shared" si="52"/>
        <v>957.91152000000011</v>
      </c>
      <c r="H1539" s="3">
        <f t="shared" si="63"/>
        <v>0.15999999997438863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159651.92000000001</v>
      </c>
      <c r="D1540" s="2">
        <f>'P-VRIO'!E7</f>
        <v>159651.92000000001</v>
      </c>
      <c r="E1540" s="2">
        <v>0</v>
      </c>
      <c r="F1540" s="2">
        <v>0</v>
      </c>
      <c r="G1540" s="3">
        <f t="shared" si="52"/>
        <v>1436.8672800000002</v>
      </c>
      <c r="H1540" s="3">
        <f t="shared" si="63"/>
        <v>0.15999999997438863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159651.92000000001</v>
      </c>
      <c r="D1541" s="2">
        <f>'P-VRIO'!E8</f>
        <v>159651.92000000001</v>
      </c>
      <c r="E1541" s="2">
        <v>0</v>
      </c>
      <c r="F1541" s="2">
        <v>0</v>
      </c>
      <c r="G1541" s="3">
        <f t="shared" si="52"/>
        <v>1915.8230400000002</v>
      </c>
      <c r="H1541" s="3">
        <f t="shared" si="63"/>
        <v>0.15999999997438863</v>
      </c>
      <c r="I1541" s="11">
        <f t="shared" ref="I1541:I1546" si="64">G1541*H1541</f>
        <v>306.53168635093317</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176955.1</v>
      </c>
      <c r="D1582" s="7"/>
      <c r="E1582" s="7">
        <v>0</v>
      </c>
      <c r="F1582" s="7">
        <v>0</v>
      </c>
      <c r="G1582" s="8">
        <f t="shared" ref="G1582:G1686" si="70">B1582/1000*C1582</f>
        <v>176.95510000000002</v>
      </c>
      <c r="H1582" s="8">
        <f t="shared" ref="H1582:H1686" si="71">ABS(C1582-ROUND(C1582,0))</f>
        <v>0.10000000000582077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3216020.26</v>
      </c>
      <c r="D1583" s="2">
        <v>0</v>
      </c>
      <c r="E1583" s="2">
        <v>0</v>
      </c>
      <c r="F1583" s="2">
        <v>0</v>
      </c>
      <c r="G1583" s="3">
        <f t="shared" si="70"/>
        <v>6432.0405199999996</v>
      </c>
      <c r="H1583" s="3">
        <f t="shared" si="71"/>
        <v>0.25999999977648258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3112623.1499999994</v>
      </c>
      <c r="D1585" s="2">
        <v>0</v>
      </c>
      <c r="E1585" s="2">
        <v>0</v>
      </c>
      <c r="F1585" s="2">
        <v>0</v>
      </c>
      <c r="G1585" s="3">
        <f t="shared" si="70"/>
        <v>12450.492599999998</v>
      </c>
      <c r="H1585" s="3">
        <f t="shared" si="71"/>
        <v>0.14999999944120646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2084315.68</v>
      </c>
      <c r="D1586" s="2">
        <v>0</v>
      </c>
      <c r="E1586" s="2">
        <v>0</v>
      </c>
      <c r="F1586" s="2">
        <v>0</v>
      </c>
      <c r="G1586" s="3">
        <f t="shared" si="70"/>
        <v>10421.5784</v>
      </c>
      <c r="H1586" s="3">
        <f t="shared" si="71"/>
        <v>0.32000000006519258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745259.96</v>
      </c>
      <c r="D1587" s="2">
        <v>0</v>
      </c>
      <c r="E1587" s="2">
        <v>0</v>
      </c>
      <c r="F1587" s="2">
        <v>0</v>
      </c>
      <c r="G1587" s="3">
        <f t="shared" si="70"/>
        <v>4471.5597600000001</v>
      </c>
      <c r="H1587" s="3">
        <f t="shared" si="71"/>
        <v>4.0000000037252903E-2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487.03</v>
      </c>
      <c r="D1588" s="2">
        <v>0</v>
      </c>
      <c r="E1588" s="2">
        <v>0</v>
      </c>
      <c r="F1588" s="2">
        <v>0</v>
      </c>
      <c r="G1588" s="3">
        <f t="shared" si="70"/>
        <v>3.4092099999999999</v>
      </c>
      <c r="H1588" s="3">
        <f t="shared" si="71"/>
        <v>2.9999999999972715E-2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282560.48</v>
      </c>
      <c r="D1593" s="2">
        <v>0</v>
      </c>
      <c r="E1593" s="2">
        <v>0</v>
      </c>
      <c r="F1593" s="2">
        <v>0</v>
      </c>
      <c r="G1593" s="3">
        <f t="shared" si="70"/>
        <v>3390.7257599999998</v>
      </c>
      <c r="H1593" s="3">
        <f t="shared" si="71"/>
        <v>0.47999999998137355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86758.22</v>
      </c>
      <c r="D1594" s="2">
        <v>0</v>
      </c>
      <c r="E1594" s="2">
        <v>0</v>
      </c>
      <c r="F1594" s="2">
        <v>0</v>
      </c>
      <c r="G1594" s="3">
        <f t="shared" si="70"/>
        <v>1127.8568599999999</v>
      </c>
      <c r="H1594" s="3">
        <f t="shared" si="71"/>
        <v>0.22000000000116415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16638.89</v>
      </c>
      <c r="D1601" s="2">
        <v>0</v>
      </c>
      <c r="E1601" s="2">
        <v>0</v>
      </c>
      <c r="F1601" s="2">
        <v>0</v>
      </c>
      <c r="G1601" s="3">
        <f>B1601/1000*C1601</f>
        <v>332.77780000000001</v>
      </c>
      <c r="H1601" s="3">
        <f>ABS(C1601-ROUND(C1601,0))</f>
        <v>0.11000000000058208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3153201.38</v>
      </c>
      <c r="D1602" s="2">
        <v>0</v>
      </c>
      <c r="E1602" s="2">
        <v>0</v>
      </c>
      <c r="F1602" s="2">
        <v>0</v>
      </c>
      <c r="G1602" s="3">
        <f t="shared" si="70"/>
        <v>66217.22898</v>
      </c>
      <c r="H1602" s="3">
        <f t="shared" si="71"/>
        <v>0.37999999988824129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3058844.2699999996</v>
      </c>
      <c r="D1604" s="2">
        <v>0</v>
      </c>
      <c r="E1604" s="2">
        <v>0</v>
      </c>
      <c r="F1604" s="2">
        <v>0</v>
      </c>
      <c r="G1604" s="3">
        <f t="shared" si="70"/>
        <v>70353.418209999989</v>
      </c>
      <c r="H1604" s="3">
        <f t="shared" si="71"/>
        <v>0.26999999955296516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2074565.73</v>
      </c>
      <c r="D1605" s="2">
        <v>0</v>
      </c>
      <c r="E1605" s="2">
        <v>0</v>
      </c>
      <c r="F1605" s="2">
        <v>0</v>
      </c>
      <c r="G1605" s="3">
        <f t="shared" si="70"/>
        <v>49789.577519999999</v>
      </c>
      <c r="H1605" s="3">
        <f t="shared" si="71"/>
        <v>0.27000000001862645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734477.49</v>
      </c>
      <c r="D1606" s="2">
        <v>0</v>
      </c>
      <c r="E1606" s="2">
        <v>0</v>
      </c>
      <c r="F1606" s="2">
        <v>0</v>
      </c>
      <c r="G1606" s="3">
        <f t="shared" si="70"/>
        <v>18361.937249999999</v>
      </c>
      <c r="H1606" s="3">
        <f t="shared" si="71"/>
        <v>0.48999999999068677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830.56</v>
      </c>
      <c r="D1607" s="2">
        <v>0</v>
      </c>
      <c r="E1607" s="2">
        <v>0</v>
      </c>
      <c r="F1607" s="2">
        <v>0</v>
      </c>
      <c r="G1607" s="3">
        <f t="shared" si="70"/>
        <v>21.594559999999998</v>
      </c>
      <c r="H1607" s="3">
        <f t="shared" si="71"/>
        <v>0.44000000000005457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248970.49</v>
      </c>
      <c r="D1612" s="2">
        <v>0</v>
      </c>
      <c r="E1612" s="2">
        <v>0</v>
      </c>
      <c r="F1612" s="2">
        <v>0</v>
      </c>
      <c r="G1612" s="3">
        <f t="shared" si="70"/>
        <v>7718.0851899999998</v>
      </c>
      <c r="H1612" s="3">
        <f t="shared" si="71"/>
        <v>0.48999999999068677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77718.22</v>
      </c>
      <c r="D1613" s="2">
        <v>0</v>
      </c>
      <c r="E1613" s="2">
        <v>0</v>
      </c>
      <c r="F1613" s="2">
        <v>0</v>
      </c>
      <c r="G1613" s="3">
        <f t="shared" si="70"/>
        <v>2486.9830400000001</v>
      </c>
      <c r="H1613" s="3">
        <f t="shared" si="71"/>
        <v>0.22000000000116415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16638.89</v>
      </c>
      <c r="D1620" s="2">
        <v>0</v>
      </c>
      <c r="E1620" s="2">
        <v>0</v>
      </c>
      <c r="F1620" s="2">
        <v>0</v>
      </c>
      <c r="G1620" s="3">
        <f>B1620/1000*C1620</f>
        <v>648.91670999999997</v>
      </c>
      <c r="H1620" s="3">
        <f>ABS(C1620-ROUND(C1620,0))</f>
        <v>0.11000000000058208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239773.97999999998</v>
      </c>
      <c r="D1621" s="2">
        <v>0</v>
      </c>
      <c r="E1621" s="2">
        <v>0</v>
      </c>
      <c r="F1621" s="2">
        <v>0</v>
      </c>
      <c r="G1621" s="3">
        <f t="shared" si="70"/>
        <v>9590.9591999999993</v>
      </c>
      <c r="H1621" s="3">
        <f t="shared" si="71"/>
        <v>2.0000000018626451E-2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239773.98</v>
      </c>
      <c r="D1681" s="2">
        <v>0</v>
      </c>
      <c r="E1681" s="2">
        <v>0</v>
      </c>
      <c r="F1681" s="2">
        <v>0</v>
      </c>
      <c r="G1681" s="3">
        <f t="shared" si="70"/>
        <v>23977.398000000001</v>
      </c>
      <c r="H1681" s="3">
        <f t="shared" si="71"/>
        <v>1.9999999989522621E-2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230733.98</v>
      </c>
      <c r="D1683" s="2">
        <v>0</v>
      </c>
      <c r="E1683" s="2">
        <v>0</v>
      </c>
      <c r="F1683" s="2">
        <v>0</v>
      </c>
      <c r="G1683" s="3">
        <f t="shared" si="70"/>
        <v>23534.865959999999</v>
      </c>
      <c r="H1683" s="3">
        <f t="shared" si="71"/>
        <v>1.9999999989522621E-2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9040</v>
      </c>
      <c r="D1684" s="2">
        <v>0</v>
      </c>
      <c r="E1684" s="2">
        <v>0</v>
      </c>
      <c r="F1684" s="2">
        <v>0</v>
      </c>
      <c r="G1684" s="3">
        <f t="shared" si="70"/>
        <v>931.12</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3"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2018</v>
      </c>
      <c r="B1" s="406"/>
      <c r="C1" s="406"/>
    </row>
    <row r="2" spans="1:16" ht="33" customHeight="1" x14ac:dyDescent="0.2">
      <c r="A2" s="407" t="s">
        <v>2019</v>
      </c>
      <c r="B2" s="408"/>
      <c r="C2" s="398"/>
      <c r="D2" s="5"/>
      <c r="E2" s="5"/>
      <c r="F2" s="5"/>
      <c r="G2" s="5"/>
      <c r="H2" s="5"/>
      <c r="I2" s="5"/>
      <c r="J2" s="5"/>
      <c r="K2" s="5"/>
      <c r="L2" s="5"/>
      <c r="M2" s="5"/>
      <c r="N2" s="5"/>
      <c r="O2" s="5"/>
      <c r="P2" s="5"/>
    </row>
    <row r="3" spans="1:16" ht="18.75" customHeight="1" x14ac:dyDescent="0.2">
      <c r="A3" s="222" t="s">
        <v>2020</v>
      </c>
      <c r="B3" s="409" t="s">
        <v>2021</v>
      </c>
      <c r="C3" s="398"/>
      <c r="D3" s="5"/>
      <c r="E3" s="5"/>
      <c r="F3" s="5"/>
      <c r="G3" s="5"/>
      <c r="H3" s="5"/>
      <c r="I3" s="5"/>
      <c r="J3" s="5"/>
      <c r="K3" s="5"/>
      <c r="L3" s="5"/>
      <c r="M3" s="5"/>
      <c r="N3" s="5"/>
      <c r="O3" s="5"/>
      <c r="P3" s="5"/>
    </row>
    <row r="4" spans="1:16" ht="37.5" hidden="1" customHeight="1" x14ac:dyDescent="0.2">
      <c r="A4" s="223" t="s">
        <v>2022</v>
      </c>
      <c r="B4" s="397" t="s">
        <v>2023</v>
      </c>
      <c r="C4" s="398"/>
      <c r="D4" s="5"/>
      <c r="E4" s="5"/>
      <c r="F4" s="5"/>
      <c r="G4" s="5"/>
      <c r="H4" s="5"/>
      <c r="I4" s="5"/>
      <c r="J4" s="5"/>
      <c r="K4" s="5"/>
      <c r="L4" s="5"/>
      <c r="M4" s="5"/>
      <c r="N4" s="5"/>
      <c r="O4" s="5"/>
      <c r="P4" s="5"/>
    </row>
    <row r="5" spans="1:16" ht="48" hidden="1" customHeight="1" x14ac:dyDescent="0.2">
      <c r="A5" s="223" t="s">
        <v>2022</v>
      </c>
      <c r="B5" s="397" t="s">
        <v>2024</v>
      </c>
      <c r="C5" s="398"/>
      <c r="D5" s="5"/>
      <c r="E5" s="5"/>
      <c r="F5" s="5"/>
      <c r="G5" s="5"/>
      <c r="H5" s="5"/>
      <c r="I5" s="5"/>
      <c r="J5" s="5"/>
      <c r="K5" s="5"/>
      <c r="L5" s="5"/>
      <c r="M5" s="5"/>
      <c r="N5" s="5"/>
      <c r="O5" s="5"/>
      <c r="P5" s="5"/>
    </row>
    <row r="6" spans="1:16" ht="59.25" hidden="1" customHeight="1" x14ac:dyDescent="0.2">
      <c r="A6" s="223" t="s">
        <v>2022</v>
      </c>
      <c r="B6" s="397" t="s">
        <v>2025</v>
      </c>
      <c r="C6" s="398"/>
      <c r="D6" s="5"/>
      <c r="E6" s="5"/>
      <c r="F6" s="5"/>
      <c r="G6" s="5"/>
      <c r="H6" s="5"/>
      <c r="I6" s="5"/>
      <c r="J6" s="5"/>
      <c r="K6" s="5"/>
      <c r="L6" s="5"/>
      <c r="M6" s="5"/>
      <c r="N6" s="5"/>
      <c r="O6" s="5"/>
      <c r="P6" s="5"/>
    </row>
    <row r="7" spans="1:16" ht="48" hidden="1" customHeight="1" x14ac:dyDescent="0.2">
      <c r="A7" s="223" t="s">
        <v>2026</v>
      </c>
      <c r="B7" s="397" t="s">
        <v>2027</v>
      </c>
      <c r="C7" s="398"/>
      <c r="D7" s="5"/>
      <c r="E7" s="5"/>
      <c r="F7" s="5"/>
      <c r="G7" s="5"/>
      <c r="H7" s="5"/>
      <c r="I7" s="5"/>
      <c r="J7" s="5"/>
      <c r="K7" s="5"/>
      <c r="L7" s="5"/>
      <c r="M7" s="5"/>
      <c r="N7" s="5"/>
      <c r="O7" s="5"/>
      <c r="P7" s="5"/>
    </row>
    <row r="8" spans="1:16" ht="41.25" hidden="1" customHeight="1" x14ac:dyDescent="0.2">
      <c r="A8" s="223" t="s">
        <v>2028</v>
      </c>
      <c r="B8" s="397" t="s">
        <v>2029</v>
      </c>
      <c r="C8" s="398"/>
      <c r="D8" s="5"/>
      <c r="E8" s="5"/>
      <c r="F8" s="5"/>
      <c r="G8" s="5"/>
      <c r="H8" s="5"/>
      <c r="I8" s="5"/>
      <c r="J8" s="5"/>
      <c r="K8" s="5"/>
      <c r="L8" s="5"/>
      <c r="M8" s="5"/>
      <c r="N8" s="5"/>
      <c r="O8" s="5"/>
      <c r="P8" s="5"/>
    </row>
    <row r="9" spans="1:16" ht="59.25" hidden="1" customHeight="1" x14ac:dyDescent="0.2">
      <c r="A9" s="223" t="s">
        <v>2030</v>
      </c>
      <c r="B9" s="397" t="s">
        <v>2031</v>
      </c>
      <c r="C9" s="398"/>
      <c r="D9" s="5"/>
      <c r="E9" s="5"/>
      <c r="F9" s="5"/>
      <c r="G9" s="5"/>
      <c r="H9" s="5"/>
      <c r="I9" s="5"/>
      <c r="J9" s="5"/>
      <c r="K9" s="5"/>
      <c r="L9" s="5"/>
      <c r="M9" s="5"/>
      <c r="N9" s="5"/>
      <c r="O9" s="5"/>
      <c r="P9" s="5"/>
    </row>
    <row r="10" spans="1:16" ht="61.5" hidden="1" customHeight="1" x14ac:dyDescent="0.2">
      <c r="A10" s="223" t="s">
        <v>2030</v>
      </c>
      <c r="B10" s="397" t="s">
        <v>2032</v>
      </c>
      <c r="C10" s="398"/>
      <c r="D10" s="5"/>
      <c r="E10" s="5"/>
      <c r="F10" s="5"/>
      <c r="G10" s="5"/>
      <c r="H10" s="5"/>
      <c r="I10" s="5"/>
      <c r="J10" s="5"/>
      <c r="K10" s="5"/>
      <c r="L10" s="5"/>
      <c r="M10" s="5"/>
      <c r="N10" s="5"/>
      <c r="O10" s="5"/>
      <c r="P10" s="5"/>
    </row>
    <row r="11" spans="1:16" ht="43.5" hidden="1" customHeight="1" x14ac:dyDescent="0.2">
      <c r="A11" s="223" t="s">
        <v>2030</v>
      </c>
      <c r="B11" s="397" t="s">
        <v>2033</v>
      </c>
      <c r="C11" s="398"/>
      <c r="D11" s="5"/>
      <c r="E11" s="5"/>
      <c r="F11" s="5"/>
      <c r="G11" s="5"/>
      <c r="H11" s="5"/>
      <c r="I11" s="5"/>
      <c r="J11" s="5"/>
      <c r="K11" s="5"/>
      <c r="L11" s="5"/>
      <c r="M11" s="5"/>
      <c r="N11" s="5"/>
      <c r="O11" s="5"/>
      <c r="P11" s="5"/>
    </row>
    <row r="12" spans="1:16" ht="27.75" hidden="1" customHeight="1" x14ac:dyDescent="0.2">
      <c r="A12" s="223" t="s">
        <v>2034</v>
      </c>
      <c r="B12" s="397" t="s">
        <v>2035</v>
      </c>
      <c r="C12" s="398"/>
      <c r="D12" s="5"/>
      <c r="E12" s="5"/>
      <c r="F12" s="5"/>
      <c r="G12" s="5"/>
      <c r="H12" s="5"/>
      <c r="I12" s="5"/>
      <c r="J12" s="5"/>
      <c r="K12" s="5"/>
      <c r="L12" s="5"/>
      <c r="M12" s="5"/>
      <c r="N12" s="5"/>
      <c r="O12" s="5"/>
      <c r="P12" s="5"/>
    </row>
    <row r="13" spans="1:16" ht="27.75" hidden="1" customHeight="1" x14ac:dyDescent="0.2">
      <c r="A13" s="223" t="s">
        <v>2036</v>
      </c>
      <c r="B13" s="397" t="s">
        <v>2037</v>
      </c>
      <c r="C13" s="398"/>
      <c r="D13" s="5"/>
      <c r="E13" s="5"/>
      <c r="F13" s="5"/>
      <c r="G13" s="5"/>
      <c r="H13" s="5"/>
      <c r="I13" s="5"/>
      <c r="J13" s="5"/>
      <c r="K13" s="5"/>
      <c r="L13" s="5"/>
      <c r="M13" s="5"/>
      <c r="N13" s="5"/>
      <c r="O13" s="5"/>
      <c r="P13" s="5"/>
    </row>
    <row r="14" spans="1:16" ht="45.75" hidden="1" customHeight="1" x14ac:dyDescent="0.2">
      <c r="A14" s="223" t="s">
        <v>2038</v>
      </c>
      <c r="B14" s="397" t="s">
        <v>2039</v>
      </c>
      <c r="C14" s="398"/>
      <c r="D14" s="5"/>
      <c r="E14" s="5"/>
      <c r="F14" s="5"/>
      <c r="G14" s="5"/>
      <c r="H14" s="5"/>
      <c r="I14" s="5"/>
      <c r="J14" s="5"/>
      <c r="K14" s="5"/>
      <c r="L14" s="5"/>
      <c r="M14" s="5"/>
      <c r="N14" s="5"/>
      <c r="O14" s="5"/>
      <c r="P14" s="5"/>
    </row>
    <row r="15" spans="1:16" ht="45.75" hidden="1" customHeight="1" x14ac:dyDescent="0.2">
      <c r="A15" s="223" t="s">
        <v>2040</v>
      </c>
      <c r="B15" s="397" t="s">
        <v>2041</v>
      </c>
      <c r="C15" s="398"/>
      <c r="D15" s="5"/>
      <c r="E15" s="5"/>
      <c r="F15" s="5"/>
      <c r="G15" s="5"/>
      <c r="H15" s="5"/>
      <c r="I15" s="5"/>
      <c r="J15" s="5"/>
      <c r="K15" s="5"/>
      <c r="L15" s="5"/>
      <c r="M15" s="5"/>
      <c r="N15" s="5"/>
      <c r="O15" s="5"/>
      <c r="P15" s="5"/>
    </row>
    <row r="16" spans="1:16" ht="51" hidden="1" customHeight="1" x14ac:dyDescent="0.2">
      <c r="A16" s="223" t="s">
        <v>2042</v>
      </c>
      <c r="B16" s="397" t="s">
        <v>2043</v>
      </c>
      <c r="C16" s="398"/>
      <c r="D16" s="5"/>
      <c r="E16" s="5"/>
      <c r="F16" s="5"/>
      <c r="G16" s="5"/>
      <c r="H16" s="5"/>
      <c r="I16" s="5"/>
      <c r="J16" s="5"/>
      <c r="K16" s="5"/>
      <c r="L16" s="5"/>
      <c r="M16" s="5"/>
      <c r="N16" s="5"/>
      <c r="O16" s="5"/>
      <c r="P16" s="5"/>
    </row>
    <row r="17" spans="1:16" ht="27.75" hidden="1" customHeight="1" x14ac:dyDescent="0.2">
      <c r="A17" s="223" t="s">
        <v>2044</v>
      </c>
      <c r="B17" s="397" t="s">
        <v>2045</v>
      </c>
      <c r="C17" s="398"/>
      <c r="D17" s="5"/>
      <c r="E17" s="5"/>
      <c r="F17" s="5"/>
      <c r="G17" s="5"/>
      <c r="H17" s="5"/>
      <c r="I17" s="5"/>
      <c r="J17" s="5"/>
      <c r="K17" s="5"/>
      <c r="L17" s="5"/>
      <c r="M17" s="5"/>
      <c r="N17" s="5"/>
      <c r="O17" s="5"/>
      <c r="P17" s="5"/>
    </row>
    <row r="18" spans="1:16" ht="27.75" hidden="1" customHeight="1" x14ac:dyDescent="0.2">
      <c r="A18" s="223" t="s">
        <v>2046</v>
      </c>
      <c r="B18" s="397" t="s">
        <v>2047</v>
      </c>
      <c r="C18" s="398"/>
      <c r="D18" s="5"/>
      <c r="E18" s="5"/>
      <c r="F18" s="5"/>
      <c r="G18" s="5"/>
      <c r="H18" s="5"/>
      <c r="I18" s="5"/>
      <c r="J18" s="5"/>
      <c r="K18" s="5"/>
      <c r="L18" s="5"/>
      <c r="M18" s="5"/>
      <c r="N18" s="5"/>
      <c r="O18" s="5"/>
      <c r="P18" s="5"/>
    </row>
    <row r="19" spans="1:16" ht="45" hidden="1" customHeight="1" x14ac:dyDescent="0.2">
      <c r="A19" s="223" t="s">
        <v>2046</v>
      </c>
      <c r="B19" s="397" t="s">
        <v>2048</v>
      </c>
      <c r="C19" s="398"/>
      <c r="D19" s="5"/>
      <c r="E19" s="5"/>
      <c r="F19" s="5"/>
      <c r="G19" s="5"/>
      <c r="H19" s="5"/>
      <c r="I19" s="5"/>
      <c r="J19" s="5"/>
      <c r="K19" s="5"/>
      <c r="L19" s="5"/>
      <c r="M19" s="5"/>
      <c r="N19" s="5"/>
      <c r="O19" s="5"/>
      <c r="P19" s="5"/>
    </row>
    <row r="20" spans="1:16" ht="45" hidden="1" customHeight="1" x14ac:dyDescent="0.2">
      <c r="A20" s="223" t="s">
        <v>2049</v>
      </c>
      <c r="B20" s="397" t="s">
        <v>2050</v>
      </c>
      <c r="C20" s="398"/>
      <c r="D20" s="5"/>
      <c r="E20" s="5"/>
      <c r="F20" s="5"/>
      <c r="G20" s="5"/>
      <c r="H20" s="5"/>
      <c r="I20" s="5"/>
      <c r="J20" s="5"/>
      <c r="K20" s="5"/>
      <c r="L20" s="5"/>
      <c r="M20" s="5"/>
      <c r="N20" s="5"/>
      <c r="O20" s="5"/>
      <c r="P20" s="5"/>
    </row>
    <row r="21" spans="1:16" ht="30" hidden="1" customHeight="1" x14ac:dyDescent="0.2">
      <c r="A21" s="223" t="s">
        <v>2051</v>
      </c>
      <c r="B21" s="397" t="s">
        <v>2052</v>
      </c>
      <c r="C21" s="398"/>
      <c r="D21" s="5"/>
      <c r="E21" s="5"/>
      <c r="F21" s="5"/>
      <c r="G21" s="5"/>
      <c r="H21" s="5"/>
      <c r="I21" s="5"/>
      <c r="J21" s="5"/>
      <c r="K21" s="5"/>
      <c r="L21" s="5"/>
      <c r="M21" s="5"/>
      <c r="N21" s="5"/>
      <c r="O21" s="5"/>
      <c r="P21" s="5"/>
    </row>
    <row r="22" spans="1:16" ht="30" hidden="1" customHeight="1" x14ac:dyDescent="0.2">
      <c r="A22" s="223" t="s">
        <v>2053</v>
      </c>
      <c r="B22" s="397" t="s">
        <v>2054</v>
      </c>
      <c r="C22" s="398"/>
      <c r="D22" s="5"/>
      <c r="E22" s="5"/>
      <c r="F22" s="5"/>
      <c r="G22" s="5"/>
      <c r="H22" s="5"/>
      <c r="I22" s="5"/>
      <c r="J22" s="5"/>
      <c r="K22" s="5"/>
      <c r="L22" s="5"/>
      <c r="M22" s="5"/>
      <c r="N22" s="5"/>
      <c r="O22" s="5"/>
      <c r="P22" s="5"/>
    </row>
    <row r="23" spans="1:16" ht="30" hidden="1" customHeight="1" x14ac:dyDescent="0.2">
      <c r="A23" s="223" t="s">
        <v>2055</v>
      </c>
      <c r="B23" s="397" t="s">
        <v>2056</v>
      </c>
      <c r="C23" s="398"/>
      <c r="D23" s="5"/>
      <c r="E23" s="5"/>
      <c r="F23" s="5"/>
      <c r="G23" s="5"/>
      <c r="H23" s="5"/>
      <c r="I23" s="5"/>
      <c r="J23" s="5"/>
      <c r="K23" s="5"/>
      <c r="L23" s="5"/>
      <c r="M23" s="5"/>
      <c r="N23" s="5"/>
      <c r="O23" s="5"/>
      <c r="P23" s="5"/>
    </row>
    <row r="24" spans="1:16" ht="30" hidden="1" customHeight="1" x14ac:dyDescent="0.2">
      <c r="A24" s="223" t="s">
        <v>2057</v>
      </c>
      <c r="B24" s="397" t="s">
        <v>2058</v>
      </c>
      <c r="C24" s="398"/>
      <c r="D24" s="5"/>
      <c r="E24" s="5"/>
      <c r="F24" s="5"/>
      <c r="G24" s="5"/>
      <c r="H24" s="5"/>
      <c r="I24" s="5"/>
      <c r="J24" s="5"/>
      <c r="K24" s="5"/>
      <c r="L24" s="5"/>
      <c r="M24" s="5"/>
      <c r="N24" s="5"/>
      <c r="O24" s="5"/>
      <c r="P24" s="5"/>
    </row>
    <row r="25" spans="1:16" ht="30" hidden="1" customHeight="1" x14ac:dyDescent="0.2">
      <c r="A25" s="223" t="s">
        <v>2059</v>
      </c>
      <c r="B25" s="397" t="s">
        <v>2060</v>
      </c>
      <c r="C25" s="398"/>
      <c r="D25" s="5"/>
      <c r="E25" s="5"/>
      <c r="F25" s="5"/>
      <c r="G25" s="5"/>
      <c r="H25" s="5"/>
      <c r="I25" s="5"/>
      <c r="J25" s="5"/>
      <c r="K25" s="5"/>
      <c r="L25" s="5"/>
      <c r="M25" s="5"/>
      <c r="N25" s="5"/>
      <c r="O25" s="5"/>
      <c r="P25" s="5"/>
    </row>
    <row r="26" spans="1:16" ht="30" hidden="1" customHeight="1" x14ac:dyDescent="0.2">
      <c r="A26" s="223" t="s">
        <v>2061</v>
      </c>
      <c r="B26" s="397" t="s">
        <v>2062</v>
      </c>
      <c r="C26" s="398"/>
      <c r="D26" s="5"/>
      <c r="E26" s="5"/>
      <c r="F26" s="5"/>
      <c r="G26" s="5"/>
      <c r="H26" s="5"/>
      <c r="I26" s="5"/>
      <c r="J26" s="5"/>
      <c r="K26" s="5"/>
      <c r="L26" s="5"/>
      <c r="M26" s="5"/>
      <c r="N26" s="5"/>
      <c r="O26" s="5"/>
      <c r="P26" s="5"/>
    </row>
    <row r="27" spans="1:16" ht="70.5" hidden="1" customHeight="1" x14ac:dyDescent="0.2">
      <c r="A27" s="223" t="s">
        <v>2063</v>
      </c>
      <c r="B27" s="397" t="s">
        <v>2064</v>
      </c>
      <c r="C27" s="398"/>
      <c r="D27" s="5"/>
      <c r="E27" s="5"/>
      <c r="F27" s="5"/>
      <c r="G27" s="5"/>
      <c r="H27" s="5"/>
      <c r="I27" s="5"/>
      <c r="J27" s="5"/>
      <c r="K27" s="5"/>
      <c r="L27" s="5"/>
      <c r="M27" s="5"/>
      <c r="N27" s="5"/>
      <c r="O27" s="5"/>
      <c r="P27" s="5"/>
    </row>
    <row r="28" spans="1:16" ht="48" hidden="1" customHeight="1" x14ac:dyDescent="0.2">
      <c r="A28" s="223" t="s">
        <v>2065</v>
      </c>
      <c r="B28" s="397" t="s">
        <v>2066</v>
      </c>
      <c r="C28" s="398"/>
      <c r="D28" s="5"/>
      <c r="E28" s="5"/>
      <c r="F28" s="5"/>
      <c r="G28" s="5"/>
      <c r="H28" s="5"/>
      <c r="I28" s="5"/>
      <c r="J28" s="5"/>
      <c r="K28" s="5"/>
      <c r="L28" s="5"/>
      <c r="M28" s="5"/>
      <c r="N28" s="5"/>
      <c r="O28" s="5"/>
      <c r="P28" s="5"/>
    </row>
    <row r="29" spans="1:16" ht="100.5" hidden="1" customHeight="1" x14ac:dyDescent="0.2">
      <c r="A29" s="223" t="s">
        <v>2067</v>
      </c>
      <c r="B29" s="397" t="s">
        <v>2068</v>
      </c>
      <c r="C29" s="398"/>
      <c r="D29" s="5"/>
      <c r="E29" s="5"/>
      <c r="F29" s="5"/>
      <c r="G29" s="5"/>
      <c r="H29" s="5"/>
      <c r="I29" s="5"/>
      <c r="J29" s="5"/>
      <c r="K29" s="5"/>
      <c r="L29" s="5"/>
      <c r="M29" s="5"/>
      <c r="N29" s="5"/>
      <c r="O29" s="5"/>
      <c r="P29" s="5"/>
    </row>
    <row r="30" spans="1:16" ht="45" hidden="1" customHeight="1" x14ac:dyDescent="0.2">
      <c r="A30" s="223" t="s">
        <v>2069</v>
      </c>
      <c r="B30" s="397" t="s">
        <v>2070</v>
      </c>
      <c r="C30" s="398"/>
      <c r="D30" s="5"/>
      <c r="E30" s="5"/>
      <c r="F30" s="5"/>
      <c r="G30" s="5"/>
      <c r="H30" s="5"/>
      <c r="I30" s="5"/>
      <c r="J30" s="5"/>
      <c r="K30" s="5"/>
      <c r="L30" s="5"/>
      <c r="M30" s="5"/>
      <c r="N30" s="5"/>
      <c r="O30" s="5"/>
      <c r="P30" s="5"/>
    </row>
    <row r="31" spans="1:16" ht="45" hidden="1" customHeight="1" x14ac:dyDescent="0.2">
      <c r="A31" s="223" t="s">
        <v>2071</v>
      </c>
      <c r="B31" s="397" t="s">
        <v>2072</v>
      </c>
      <c r="C31" s="398"/>
      <c r="D31" s="5"/>
      <c r="E31" s="5"/>
      <c r="F31" s="5"/>
      <c r="G31" s="5"/>
      <c r="H31" s="5"/>
      <c r="I31" s="5"/>
      <c r="J31" s="5"/>
      <c r="K31" s="5"/>
      <c r="L31" s="5"/>
      <c r="M31" s="5"/>
      <c r="N31" s="5"/>
      <c r="O31" s="5"/>
      <c r="P31" s="5"/>
    </row>
    <row r="32" spans="1:16" ht="45" hidden="1" customHeight="1" x14ac:dyDescent="0.2">
      <c r="A32" s="223" t="s">
        <v>2073</v>
      </c>
      <c r="B32" s="397" t="s">
        <v>2074</v>
      </c>
      <c r="C32" s="398"/>
      <c r="D32" s="5"/>
      <c r="E32" s="5"/>
      <c r="F32" s="5"/>
      <c r="G32" s="5"/>
      <c r="H32" s="5"/>
      <c r="I32" s="5"/>
      <c r="J32" s="5"/>
      <c r="K32" s="5"/>
      <c r="L32" s="5"/>
      <c r="M32" s="5"/>
      <c r="N32" s="5"/>
      <c r="O32" s="5"/>
      <c r="P32" s="5"/>
    </row>
    <row r="33" spans="1:16" ht="72" hidden="1" customHeight="1" x14ac:dyDescent="0.2">
      <c r="A33" s="223" t="s">
        <v>2075</v>
      </c>
      <c r="B33" s="397" t="s">
        <v>2076</v>
      </c>
      <c r="C33" s="398"/>
      <c r="D33" s="5"/>
      <c r="E33" s="5"/>
      <c r="F33" s="5"/>
      <c r="G33" s="5"/>
      <c r="H33" s="5"/>
      <c r="I33" s="5"/>
      <c r="J33" s="5"/>
      <c r="K33" s="5"/>
      <c r="L33" s="5"/>
      <c r="M33" s="5"/>
      <c r="N33" s="5"/>
      <c r="O33" s="5"/>
      <c r="P33" s="5"/>
    </row>
    <row r="34" spans="1:16" ht="79.5" hidden="1" customHeight="1" x14ac:dyDescent="0.2">
      <c r="A34" s="223" t="s">
        <v>2077</v>
      </c>
      <c r="B34" s="397" t="s">
        <v>2078</v>
      </c>
      <c r="C34" s="398"/>
      <c r="D34" s="5"/>
      <c r="E34" s="5"/>
      <c r="F34" s="5"/>
      <c r="G34" s="5"/>
      <c r="H34" s="5"/>
      <c r="I34" s="5"/>
      <c r="J34" s="5"/>
      <c r="K34" s="5"/>
      <c r="L34" s="5"/>
      <c r="M34" s="5"/>
      <c r="N34" s="5"/>
      <c r="O34" s="5"/>
      <c r="P34" s="5"/>
    </row>
    <row r="35" spans="1:16" ht="70.5" hidden="1" customHeight="1" x14ac:dyDescent="0.2">
      <c r="A35" s="223" t="s">
        <v>2079</v>
      </c>
      <c r="B35" s="397" t="s">
        <v>2080</v>
      </c>
      <c r="C35" s="398"/>
      <c r="D35" s="5"/>
      <c r="E35" s="5"/>
      <c r="F35" s="5"/>
      <c r="G35" s="5"/>
      <c r="H35" s="5"/>
      <c r="I35" s="5"/>
      <c r="J35" s="5"/>
      <c r="K35" s="5"/>
      <c r="L35" s="5"/>
      <c r="M35" s="5"/>
      <c r="N35" s="5"/>
      <c r="O35" s="5"/>
      <c r="P35" s="5"/>
    </row>
    <row r="36" spans="1:16" ht="45.75" hidden="1" customHeight="1" x14ac:dyDescent="0.2">
      <c r="A36" s="223" t="s">
        <v>2081</v>
      </c>
      <c r="B36" s="397" t="s">
        <v>2082</v>
      </c>
      <c r="C36" s="398"/>
      <c r="D36" s="5"/>
      <c r="E36" s="5"/>
      <c r="F36" s="5"/>
      <c r="G36" s="5"/>
      <c r="H36" s="5"/>
      <c r="I36" s="5"/>
      <c r="J36" s="5"/>
      <c r="K36" s="5"/>
      <c r="L36" s="5"/>
      <c r="M36" s="5"/>
      <c r="N36" s="5"/>
      <c r="O36" s="5"/>
      <c r="P36" s="5"/>
    </row>
    <row r="37" spans="1:16" ht="54.75" hidden="1" customHeight="1" x14ac:dyDescent="0.2">
      <c r="A37" s="223" t="s">
        <v>2083</v>
      </c>
      <c r="B37" s="397" t="s">
        <v>2084</v>
      </c>
      <c r="C37" s="398"/>
      <c r="D37" s="5"/>
      <c r="E37" s="5"/>
      <c r="F37" s="5"/>
      <c r="G37" s="5"/>
      <c r="H37" s="5"/>
      <c r="I37" s="5"/>
      <c r="J37" s="5"/>
      <c r="K37" s="5"/>
      <c r="L37" s="5"/>
      <c r="M37" s="5"/>
      <c r="N37" s="5"/>
      <c r="O37" s="5"/>
      <c r="P37" s="5"/>
    </row>
    <row r="38" spans="1:16" ht="37.5" hidden="1" customHeight="1" x14ac:dyDescent="0.2">
      <c r="A38" s="223" t="s">
        <v>2085</v>
      </c>
      <c r="B38" s="397" t="s">
        <v>2086</v>
      </c>
      <c r="C38" s="398"/>
      <c r="D38" s="5"/>
      <c r="E38" s="5"/>
      <c r="F38" s="5"/>
      <c r="G38" s="5"/>
      <c r="H38" s="5"/>
      <c r="I38" s="5"/>
      <c r="J38" s="5"/>
      <c r="K38" s="5"/>
      <c r="L38" s="5"/>
      <c r="M38" s="5"/>
      <c r="N38" s="5"/>
      <c r="O38" s="5"/>
      <c r="P38" s="5"/>
    </row>
    <row r="39" spans="1:16" ht="61.5" hidden="1" customHeight="1" x14ac:dyDescent="0.2">
      <c r="A39" s="223" t="s">
        <v>2087</v>
      </c>
      <c r="B39" s="397" t="s">
        <v>2088</v>
      </c>
      <c r="C39" s="398"/>
      <c r="D39" s="5"/>
      <c r="E39" s="5"/>
      <c r="F39" s="5"/>
      <c r="G39" s="5"/>
      <c r="H39" s="5"/>
      <c r="I39" s="5"/>
      <c r="J39" s="5"/>
      <c r="K39" s="5"/>
      <c r="L39" s="5"/>
      <c r="M39" s="5"/>
      <c r="N39" s="5"/>
      <c r="O39" s="5"/>
      <c r="P39" s="5"/>
    </row>
    <row r="40" spans="1:16" ht="53.25" hidden="1" customHeight="1" x14ac:dyDescent="0.2">
      <c r="A40" s="223" t="s">
        <v>2089</v>
      </c>
      <c r="B40" s="397" t="s">
        <v>2090</v>
      </c>
      <c r="C40" s="398"/>
      <c r="D40" s="5"/>
      <c r="E40" s="5"/>
      <c r="F40" s="5"/>
      <c r="G40" s="5"/>
      <c r="H40" s="5"/>
      <c r="I40" s="5"/>
      <c r="J40" s="5"/>
      <c r="K40" s="5"/>
      <c r="L40" s="5"/>
      <c r="M40" s="5"/>
      <c r="N40" s="5"/>
      <c r="O40" s="5"/>
      <c r="P40" s="5"/>
    </row>
    <row r="41" spans="1:16" ht="73.5" hidden="1" customHeight="1" x14ac:dyDescent="0.2">
      <c r="A41" s="223" t="s">
        <v>2091</v>
      </c>
      <c r="B41" s="397" t="s">
        <v>2092</v>
      </c>
      <c r="C41" s="398"/>
      <c r="D41" s="5"/>
      <c r="E41" s="5"/>
      <c r="F41" s="5"/>
      <c r="G41" s="5"/>
      <c r="H41" s="5"/>
      <c r="I41" s="5"/>
      <c r="J41" s="5"/>
      <c r="K41" s="5"/>
      <c r="L41" s="5"/>
      <c r="M41" s="5"/>
      <c r="N41" s="5"/>
      <c r="O41" s="5"/>
      <c r="P41" s="5"/>
    </row>
    <row r="42" spans="1:16" ht="57.75" hidden="1" customHeight="1" x14ac:dyDescent="0.2">
      <c r="A42" s="223" t="s">
        <v>2093</v>
      </c>
      <c r="B42" s="397" t="s">
        <v>2094</v>
      </c>
      <c r="C42" s="398"/>
      <c r="D42" s="5"/>
      <c r="E42" s="5"/>
      <c r="F42" s="5"/>
      <c r="G42" s="5"/>
      <c r="H42" s="5"/>
      <c r="I42" s="5"/>
      <c r="J42" s="5"/>
      <c r="K42" s="5"/>
      <c r="L42" s="5"/>
      <c r="M42" s="5"/>
      <c r="N42" s="5"/>
      <c r="O42" s="5"/>
      <c r="P42" s="5"/>
    </row>
    <row r="43" spans="1:16" ht="84" hidden="1" customHeight="1" x14ac:dyDescent="0.2">
      <c r="A43" s="223" t="s">
        <v>2095</v>
      </c>
      <c r="B43" s="397" t="s">
        <v>2096</v>
      </c>
      <c r="C43" s="398"/>
      <c r="D43" s="5"/>
      <c r="E43" s="5"/>
      <c r="F43" s="5"/>
      <c r="G43" s="5"/>
      <c r="H43" s="5"/>
      <c r="I43" s="5"/>
      <c r="J43" s="5"/>
      <c r="K43" s="5"/>
      <c r="L43" s="5"/>
      <c r="M43" s="5"/>
      <c r="N43" s="5"/>
      <c r="O43" s="5"/>
      <c r="P43" s="5"/>
    </row>
    <row r="44" spans="1:16" ht="48" hidden="1" customHeight="1" x14ac:dyDescent="0.2">
      <c r="A44" s="223" t="s">
        <v>2097</v>
      </c>
      <c r="B44" s="397" t="s">
        <v>2098</v>
      </c>
      <c r="C44" s="398"/>
      <c r="D44" s="5"/>
      <c r="E44" s="5"/>
      <c r="F44" s="5"/>
      <c r="G44" s="5"/>
      <c r="H44" s="5"/>
      <c r="I44" s="5"/>
      <c r="J44" s="5"/>
      <c r="K44" s="5"/>
      <c r="L44" s="5"/>
      <c r="M44" s="5"/>
      <c r="N44" s="5"/>
      <c r="O44" s="5"/>
      <c r="P44" s="5"/>
    </row>
    <row r="45" spans="1:16" ht="57" hidden="1" customHeight="1" x14ac:dyDescent="0.2">
      <c r="A45" s="223" t="s">
        <v>2099</v>
      </c>
      <c r="B45" s="397" t="s">
        <v>2100</v>
      </c>
      <c r="C45" s="398"/>
      <c r="D45" s="5"/>
      <c r="E45" s="5"/>
      <c r="F45" s="5"/>
      <c r="G45" s="5"/>
      <c r="H45" s="5"/>
      <c r="I45" s="5"/>
      <c r="J45" s="5"/>
      <c r="K45" s="5"/>
      <c r="L45" s="5"/>
      <c r="M45" s="5"/>
      <c r="N45" s="5"/>
      <c r="O45" s="5"/>
      <c r="P45" s="5"/>
    </row>
    <row r="46" spans="1:16" ht="73.5" hidden="1" customHeight="1" x14ac:dyDescent="0.2">
      <c r="A46" s="223" t="s">
        <v>2101</v>
      </c>
      <c r="B46" s="402" t="s">
        <v>2102</v>
      </c>
      <c r="C46" s="398"/>
      <c r="D46" s="5"/>
      <c r="E46" s="5"/>
      <c r="F46" s="5"/>
      <c r="G46" s="5"/>
      <c r="H46" s="5"/>
      <c r="I46" s="5"/>
      <c r="J46" s="5"/>
      <c r="K46" s="5"/>
      <c r="L46" s="5"/>
      <c r="M46" s="5"/>
      <c r="N46" s="5"/>
      <c r="O46" s="5"/>
      <c r="P46" s="5"/>
    </row>
    <row r="47" spans="1:16" ht="66" hidden="1" customHeight="1" x14ac:dyDescent="0.2">
      <c r="A47" s="39" t="s">
        <v>2103</v>
      </c>
      <c r="B47" s="403" t="s">
        <v>2104</v>
      </c>
      <c r="C47" s="403"/>
      <c r="D47" s="5"/>
      <c r="E47" s="5"/>
      <c r="F47" s="5"/>
      <c r="G47" s="5"/>
      <c r="H47" s="5"/>
      <c r="I47" s="5"/>
      <c r="J47" s="5"/>
      <c r="K47" s="5"/>
      <c r="L47" s="5"/>
      <c r="M47" s="5"/>
      <c r="N47" s="5"/>
      <c r="O47" s="5"/>
      <c r="P47" s="5"/>
    </row>
    <row r="48" spans="1:16" ht="123.75" customHeight="1" x14ac:dyDescent="0.2">
      <c r="A48" s="202" t="s">
        <v>2105</v>
      </c>
      <c r="B48" s="401" t="s">
        <v>2106</v>
      </c>
      <c r="C48" s="400"/>
      <c r="D48" s="5"/>
      <c r="E48" s="5"/>
      <c r="F48" s="5"/>
      <c r="G48" s="5"/>
      <c r="H48" s="5"/>
      <c r="I48" s="5"/>
      <c r="J48" s="5"/>
      <c r="K48" s="5"/>
      <c r="L48" s="5"/>
      <c r="M48" s="5"/>
      <c r="N48" s="5"/>
      <c r="O48" s="5"/>
      <c r="P48" s="5"/>
    </row>
    <row r="49" spans="1:16" ht="34.5" customHeight="1" x14ac:dyDescent="0.2">
      <c r="A49" s="202" t="s">
        <v>2107</v>
      </c>
      <c r="B49" s="399" t="s">
        <v>2108</v>
      </c>
      <c r="C49" s="400"/>
      <c r="D49" s="5"/>
      <c r="E49" s="5"/>
      <c r="F49" s="5"/>
      <c r="G49" s="5"/>
      <c r="H49" s="5"/>
      <c r="I49" s="5"/>
      <c r="J49" s="5"/>
      <c r="K49" s="5"/>
      <c r="L49" s="5"/>
      <c r="M49" s="5"/>
      <c r="N49" s="5"/>
      <c r="O49" s="5"/>
      <c r="P49" s="5"/>
    </row>
    <row r="50" spans="1:16" ht="34.5" customHeight="1" x14ac:dyDescent="0.2">
      <c r="A50" s="202" t="s">
        <v>2109</v>
      </c>
      <c r="B50" s="399" t="s">
        <v>2110</v>
      </c>
      <c r="C50" s="400"/>
      <c r="D50" s="5"/>
      <c r="E50" s="5"/>
      <c r="F50" s="5"/>
      <c r="G50" s="5"/>
      <c r="H50" s="5"/>
      <c r="I50" s="5"/>
      <c r="J50" s="5"/>
      <c r="K50" s="5"/>
      <c r="L50" s="5"/>
      <c r="M50" s="5"/>
      <c r="N50" s="5"/>
      <c r="O50" s="5"/>
      <c r="P50" s="5"/>
    </row>
    <row r="51" spans="1:16" ht="31.5" customHeight="1" x14ac:dyDescent="0.2">
      <c r="A51" s="224" t="s">
        <v>2111</v>
      </c>
      <c r="B51" s="397" t="s">
        <v>2112</v>
      </c>
      <c r="C51" s="398"/>
      <c r="D51" s="5"/>
      <c r="E51" s="5"/>
      <c r="F51" s="5"/>
      <c r="G51" s="5"/>
      <c r="H51" s="5"/>
      <c r="I51" s="5"/>
      <c r="J51" s="5"/>
      <c r="K51" s="5"/>
      <c r="L51" s="5"/>
      <c r="M51" s="5"/>
      <c r="N51" s="5"/>
      <c r="O51" s="5"/>
      <c r="P51" s="5"/>
    </row>
    <row r="52" spans="1:16" ht="31.5" customHeight="1" x14ac:dyDescent="0.2">
      <c r="A52" s="224" t="s">
        <v>2113</v>
      </c>
      <c r="B52" s="397" t="s">
        <v>2114</v>
      </c>
      <c r="C52" s="398"/>
      <c r="D52" s="5"/>
      <c r="E52" s="5"/>
      <c r="F52" s="5"/>
      <c r="G52" s="5"/>
      <c r="H52" s="5"/>
      <c r="I52" s="5"/>
      <c r="J52" s="5"/>
      <c r="K52" s="5"/>
      <c r="L52" s="5"/>
      <c r="M52" s="5"/>
      <c r="N52" s="5"/>
      <c r="O52" s="5"/>
      <c r="P52" s="5"/>
    </row>
    <row r="53" spans="1:16" ht="31.5" customHeight="1" x14ac:dyDescent="0.2">
      <c r="A53" s="224" t="s">
        <v>2115</v>
      </c>
      <c r="B53" s="404" t="s">
        <v>2116</v>
      </c>
      <c r="C53" s="405"/>
      <c r="D53" s="5"/>
      <c r="E53" s="5"/>
      <c r="F53" s="5"/>
      <c r="G53" s="5"/>
      <c r="H53" s="5"/>
      <c r="I53" s="5"/>
      <c r="J53" s="5"/>
      <c r="K53" s="5"/>
      <c r="L53" s="5"/>
      <c r="M53" s="5"/>
      <c r="N53" s="5"/>
      <c r="O53" s="5"/>
      <c r="P53" s="5"/>
    </row>
    <row r="54" spans="1:16" ht="31.5" customHeight="1" x14ac:dyDescent="0.2">
      <c r="A54" s="224" t="s">
        <v>2117</v>
      </c>
      <c r="B54" s="404" t="s">
        <v>2118</v>
      </c>
      <c r="C54" s="405"/>
      <c r="D54" s="5"/>
      <c r="E54" s="5"/>
      <c r="F54" s="5"/>
      <c r="G54" s="5"/>
      <c r="H54" s="5"/>
      <c r="I54" s="5"/>
      <c r="J54" s="5"/>
      <c r="K54" s="5"/>
      <c r="L54" s="5"/>
      <c r="M54" s="5"/>
      <c r="N54" s="5"/>
      <c r="O54" s="5"/>
      <c r="P54" s="5"/>
    </row>
    <row r="55" spans="1:16" ht="54.6" customHeight="1" x14ac:dyDescent="0.2">
      <c r="A55" s="224" t="s">
        <v>2119</v>
      </c>
      <c r="B55" s="404" t="s">
        <v>2120</v>
      </c>
      <c r="C55" s="405"/>
      <c r="D55" s="5"/>
      <c r="E55" s="5"/>
      <c r="F55" s="5"/>
      <c r="G55" s="5"/>
      <c r="H55" s="5"/>
      <c r="I55" s="5"/>
      <c r="J55" s="5"/>
      <c r="K55" s="5"/>
      <c r="L55" s="5"/>
      <c r="M55" s="5"/>
      <c r="N55" s="5"/>
      <c r="O55" s="5"/>
      <c r="P55" s="5"/>
    </row>
    <row r="56" spans="1:16" ht="54.6" customHeight="1" x14ac:dyDescent="0.2">
      <c r="A56" s="224" t="s">
        <v>2121</v>
      </c>
      <c r="B56" s="404" t="s">
        <v>2122</v>
      </c>
      <c r="C56" s="405"/>
      <c r="D56" s="5"/>
      <c r="E56" s="5"/>
      <c r="F56" s="5"/>
      <c r="G56" s="5"/>
      <c r="H56" s="5"/>
      <c r="I56" s="5"/>
      <c r="J56" s="5"/>
      <c r="K56" s="5"/>
      <c r="L56" s="5"/>
      <c r="M56" s="5"/>
      <c r="N56" s="5"/>
      <c r="O56" s="5"/>
      <c r="P56" s="5"/>
    </row>
    <row r="57" spans="1:16" ht="54" customHeight="1" x14ac:dyDescent="0.2">
      <c r="A57" s="224" t="s">
        <v>2123</v>
      </c>
      <c r="B57" s="404" t="s">
        <v>2124</v>
      </c>
      <c r="C57" s="405"/>
      <c r="D57" s="5"/>
      <c r="E57" s="5"/>
      <c r="F57" s="5"/>
      <c r="G57" s="5"/>
      <c r="H57" s="5"/>
      <c r="I57" s="5"/>
      <c r="J57" s="5"/>
      <c r="K57" s="5"/>
      <c r="L57" s="5"/>
      <c r="M57" s="5"/>
      <c r="N57" s="5"/>
      <c r="O57" s="5"/>
      <c r="P57" s="5"/>
    </row>
    <row r="58" spans="1:16" ht="31.15" customHeight="1" x14ac:dyDescent="0.2">
      <c r="A58" s="270" t="s">
        <v>2125</v>
      </c>
      <c r="B58" s="395" t="s">
        <v>2126</v>
      </c>
      <c r="C58" s="396"/>
      <c r="D58" s="5"/>
      <c r="E58" s="5"/>
      <c r="F58" s="5"/>
      <c r="G58" s="5"/>
      <c r="H58" s="5"/>
      <c r="I58" s="5"/>
      <c r="J58" s="5"/>
      <c r="K58" s="5"/>
      <c r="L58" s="5"/>
      <c r="M58" s="5"/>
      <c r="N58" s="5"/>
      <c r="O58" s="5"/>
      <c r="P58" s="5"/>
    </row>
    <row r="59" spans="1:16" ht="46.5" customHeight="1" x14ac:dyDescent="0.2">
      <c r="A59" s="302" t="s">
        <v>2127</v>
      </c>
      <c r="B59" s="410" t="s">
        <v>2128</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1969</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3" t="s">
        <v>1971</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27781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1" t="s">
        <v>1975</v>
      </c>
      <c r="F7" s="365" t="s">
        <v>1976</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1"/>
      <c r="F8" s="345" t="s">
        <v>1979</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1980</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1981</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1982</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1983</v>
      </c>
      <c r="G12" s="356"/>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1"/>
      <c r="F13" s="328" t="s">
        <v>1986</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1976</v>
      </c>
      <c r="B17" s="335" t="str">
        <f>'PR-RAS'!B6</f>
        <v>PRIHODI POSLOVANJA (šifre 61+62+63+64+65+66+67+68)</v>
      </c>
      <c r="C17" s="336"/>
      <c r="D17" s="336"/>
      <c r="E17" s="336"/>
      <c r="F17" s="337"/>
      <c r="G17" s="28" t="str">
        <f>'PR-RAS'!C6</f>
        <v>6</v>
      </c>
      <c r="H17" s="275">
        <f>'PR-RAS'!D6</f>
        <v>2877114.73</v>
      </c>
      <c r="I17" s="275">
        <f>'PR-RAS'!E6</f>
        <v>3727823.3100000005</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2752954.6399999997</v>
      </c>
      <c r="I18" s="275">
        <f>'PR-RAS'!E152</f>
        <v>3308554.21</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1707203.7000000004</v>
      </c>
      <c r="I19" s="275">
        <f>'PR-RAS'!E649</f>
        <v>2054571.8900000004</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1987</v>
      </c>
      <c r="B21" s="332" t="s">
        <v>8</v>
      </c>
      <c r="C21" s="333"/>
      <c r="D21" s="333"/>
      <c r="E21" s="333"/>
      <c r="F21" s="334"/>
      <c r="G21" s="201" t="s">
        <v>9</v>
      </c>
      <c r="H21" s="265" t="s">
        <v>1988</v>
      </c>
      <c r="I21" s="266" t="s">
        <v>1989</v>
      </c>
      <c r="J21" s="5"/>
      <c r="K21" s="5"/>
      <c r="L21" s="5"/>
      <c r="M21" s="5"/>
      <c r="N21" s="5"/>
      <c r="O21" s="5"/>
      <c r="P21" s="5"/>
      <c r="Q21" s="5"/>
      <c r="R21" s="5"/>
      <c r="S21" s="5"/>
      <c r="T21" s="5"/>
      <c r="U21" s="5"/>
      <c r="V21" s="5"/>
      <c r="W21" s="5"/>
    </row>
    <row r="22" spans="1:23" ht="12.75" customHeight="1" x14ac:dyDescent="0.2">
      <c r="A22" s="352" t="s">
        <v>1979</v>
      </c>
      <c r="B22" s="335" t="str">
        <f>BILANCA!B7</f>
        <v>Nefinancijska imovina (šifre 01+02+03+04+05+06)</v>
      </c>
      <c r="C22" s="336"/>
      <c r="D22" s="336"/>
      <c r="E22" s="336"/>
      <c r="F22" s="337"/>
      <c r="G22" s="126" t="str">
        <f>BILANCA!C7</f>
        <v>B002</v>
      </c>
      <c r="H22" s="275">
        <f>BILANCA!D7</f>
        <v>2162015.2899999991</v>
      </c>
      <c r="I22" s="275">
        <f>BILANCA!E7</f>
        <v>2142632.5099999993</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2220628.5100000002</v>
      </c>
      <c r="I23" s="275">
        <f>BILANCA!E69</f>
        <v>2671649.7200000002</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176955.1</v>
      </c>
      <c r="I24" s="275">
        <f>BILANCA!E177</f>
        <v>239773.98</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4205688.7</v>
      </c>
      <c r="I25" s="275">
        <f>BILANCA!E251</f>
        <v>4574508.25</v>
      </c>
      <c r="J25" s="5"/>
      <c r="K25" s="5"/>
      <c r="L25" s="5"/>
      <c r="M25" s="5"/>
      <c r="N25" s="5"/>
      <c r="O25" s="5"/>
      <c r="P25" s="5"/>
      <c r="Q25" s="5"/>
      <c r="R25" s="5"/>
      <c r="S25" s="5"/>
      <c r="T25" s="5"/>
      <c r="U25" s="5"/>
      <c r="V25" s="5"/>
      <c r="W25" s="5"/>
    </row>
    <row r="26" spans="1:23" ht="48" x14ac:dyDescent="0.2">
      <c r="A26" s="200" t="s">
        <v>1987</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1990</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2945969.53</v>
      </c>
      <c r="I31" s="275">
        <f>'RAS-funkcijski'!E141</f>
        <v>3380455.12</v>
      </c>
      <c r="J31" s="5"/>
      <c r="K31" s="5"/>
      <c r="L31" s="5"/>
      <c r="M31" s="5"/>
      <c r="N31" s="5"/>
      <c r="O31" s="5"/>
      <c r="P31" s="5"/>
      <c r="Q31" s="5"/>
      <c r="R31" s="5"/>
      <c r="S31" s="5"/>
      <c r="T31" s="5"/>
      <c r="U31" s="5"/>
      <c r="V31" s="5"/>
      <c r="W31" s="5"/>
    </row>
    <row r="32" spans="1:23" ht="29.25" customHeight="1" x14ac:dyDescent="0.2">
      <c r="A32" s="200" t="s">
        <v>1987</v>
      </c>
      <c r="B32" s="332" t="s">
        <v>8</v>
      </c>
      <c r="C32" s="333"/>
      <c r="D32" s="333"/>
      <c r="E32" s="333"/>
      <c r="F32" s="334"/>
      <c r="G32" s="201" t="s">
        <v>9</v>
      </c>
      <c r="H32" s="265" t="s">
        <v>1991</v>
      </c>
      <c r="I32" s="266" t="s">
        <v>1992</v>
      </c>
      <c r="J32" s="5"/>
      <c r="K32" s="5"/>
      <c r="L32" s="5"/>
      <c r="M32" s="5"/>
      <c r="N32" s="5"/>
      <c r="O32" s="5"/>
      <c r="P32" s="5"/>
      <c r="Q32" s="5"/>
      <c r="R32" s="5"/>
      <c r="S32" s="5"/>
      <c r="T32" s="5"/>
      <c r="U32" s="5"/>
      <c r="V32" s="5"/>
      <c r="W32" s="5"/>
    </row>
    <row r="33" spans="1:23" ht="12.75" customHeight="1" x14ac:dyDescent="0.2">
      <c r="A33" s="352" t="s">
        <v>1981</v>
      </c>
      <c r="B33" s="349" t="str">
        <f>'P-VRIO'!B5</f>
        <v>Promjene u vrijednosti i obujmu imovine (šifre 91511+91512)</v>
      </c>
      <c r="C33" s="336"/>
      <c r="D33" s="336"/>
      <c r="E33" s="336"/>
      <c r="F33" s="337"/>
      <c r="G33" s="126" t="str">
        <f>'P-VRIO'!C5</f>
        <v>9151</v>
      </c>
      <c r="H33" s="275">
        <f>'P-VRIO'!D5</f>
        <v>159651.92000000001</v>
      </c>
      <c r="I33" s="275">
        <f>'P-VRIO'!E5</f>
        <v>159651.92000000001</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2" t="s">
        <v>8</v>
      </c>
      <c r="C37" s="333"/>
      <c r="D37" s="333"/>
      <c r="E37" s="333"/>
      <c r="F37" s="334"/>
      <c r="G37" s="201" t="s">
        <v>9</v>
      </c>
      <c r="H37" s="265" t="s">
        <v>1988</v>
      </c>
      <c r="I37" s="266" t="s">
        <v>1950</v>
      </c>
      <c r="J37" s="5"/>
      <c r="K37" s="5"/>
      <c r="L37" s="5"/>
      <c r="M37" s="5"/>
      <c r="N37" s="5"/>
      <c r="O37" s="5"/>
      <c r="P37" s="5"/>
      <c r="Q37" s="5"/>
      <c r="R37" s="5"/>
      <c r="S37" s="5"/>
      <c r="T37" s="5"/>
      <c r="U37" s="5"/>
      <c r="V37" s="5"/>
      <c r="W37" s="5"/>
    </row>
    <row r="38" spans="1:23" ht="12.75" customHeight="1" x14ac:dyDescent="0.2">
      <c r="A38" s="352" t="s">
        <v>1982</v>
      </c>
      <c r="B38" s="335" t="str">
        <f>OBVEZE!B5</f>
        <v>Stanje obveza 1. siječnja (=stanju obveza iz Izvještaja o obvezama na 31. prosinca prethodne godine)</v>
      </c>
      <c r="C38" s="336"/>
      <c r="D38" s="336"/>
      <c r="E38" s="336"/>
      <c r="F38" s="337"/>
      <c r="G38" s="126" t="str">
        <f>OBVEZE!C5</f>
        <v>V001</v>
      </c>
      <c r="H38" s="275">
        <f>OBVEZE!D5</f>
        <v>176955.1</v>
      </c>
      <c r="I38" s="275" t="s">
        <v>1993</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1993</v>
      </c>
      <c r="I39" s="275">
        <f>OBVEZE!D44</f>
        <v>239773.97999999998</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1993</v>
      </c>
      <c r="I41" s="276">
        <f>OBVEZE!D104</f>
        <v>239773.98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34" zoomScaleNormal="100" workbookViewId="0">
      <selection activeCell="A62" sqref="A62:XFD6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2877114.73</v>
      </c>
      <c r="E6" s="60">
        <f>E7+E43+E49+E82+E106+E125+E134+E140</f>
        <v>3727823.3100000005</v>
      </c>
      <c r="F6" s="45">
        <f t="shared" ref="F6:F132" si="0">IF(D6&lt;&gt;0,IF(E6/D6&gt;=100,"&gt;&gt;100",E6/D6*100),"-")</f>
        <v>129.56811458123536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143310.76</v>
      </c>
      <c r="E49" s="60">
        <f>E50+E53+E58+E61+E64+E68+E71+E74+E77</f>
        <v>712219.24</v>
      </c>
      <c r="F49" s="45">
        <f t="shared" si="0"/>
        <v>496.97541203465806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25314.83</v>
      </c>
      <c r="E61" s="60">
        <f t="shared" si="10"/>
        <v>0</v>
      </c>
      <c r="F61" s="45">
        <f t="shared" si="0"/>
        <v>0</v>
      </c>
    </row>
    <row r="62" spans="1:6" ht="12.75" customHeight="1" x14ac:dyDescent="0.2">
      <c r="A62" s="63">
        <v>6341</v>
      </c>
      <c r="B62" s="65" t="s">
        <v>127</v>
      </c>
      <c r="C62" s="247" t="s">
        <v>128</v>
      </c>
      <c r="D62" s="194">
        <v>24034.83</v>
      </c>
      <c r="E62" s="194"/>
      <c r="F62" s="45">
        <f t="shared" si="0"/>
        <v>0</v>
      </c>
    </row>
    <row r="63" spans="1:6" ht="12.75" customHeight="1" x14ac:dyDescent="0.2">
      <c r="A63" s="63">
        <v>6342</v>
      </c>
      <c r="B63" s="65" t="s">
        <v>129</v>
      </c>
      <c r="C63" s="247" t="s">
        <v>130</v>
      </c>
      <c r="D63" s="194">
        <v>1280</v>
      </c>
      <c r="E63" s="194"/>
      <c r="F63" s="45">
        <f t="shared" si="0"/>
        <v>0</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44000</v>
      </c>
      <c r="E68" s="60">
        <f t="shared" si="11"/>
        <v>632878.23</v>
      </c>
      <c r="F68" s="45">
        <f t="shared" si="0"/>
        <v>1438.3596136363635</v>
      </c>
    </row>
    <row r="69" spans="1:6" ht="12.75" customHeight="1" x14ac:dyDescent="0.2">
      <c r="A69" s="63" t="s">
        <v>141</v>
      </c>
      <c r="B69" s="64" t="s">
        <v>142</v>
      </c>
      <c r="C69" s="247" t="s">
        <v>141</v>
      </c>
      <c r="D69" s="194">
        <v>44000</v>
      </c>
      <c r="E69" s="194">
        <v>632878.23</v>
      </c>
      <c r="F69" s="45">
        <f t="shared" si="0"/>
        <v>1438.3596136363635</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73995.929999999993</v>
      </c>
      <c r="E74" s="60">
        <f t="shared" si="13"/>
        <v>79341.009999999995</v>
      </c>
      <c r="F74" s="45">
        <f t="shared" si="0"/>
        <v>107.22347837239157</v>
      </c>
    </row>
    <row r="75" spans="1:6" ht="12.75" customHeight="1" x14ac:dyDescent="0.2">
      <c r="A75" s="63" t="s">
        <v>153</v>
      </c>
      <c r="B75" s="65" t="s">
        <v>154</v>
      </c>
      <c r="C75" s="247" t="s">
        <v>153</v>
      </c>
      <c r="D75" s="194">
        <v>73995.929999999993</v>
      </c>
      <c r="E75" s="194">
        <v>79341.009999999995</v>
      </c>
      <c r="F75" s="45">
        <f t="shared" si="0"/>
        <v>107.22347837239157</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711.02</v>
      </c>
      <c r="E82" s="60">
        <f t="shared" si="15"/>
        <v>3.35</v>
      </c>
      <c r="F82" s="45">
        <f t="shared" si="0"/>
        <v>0.47115411662119216</v>
      </c>
    </row>
    <row r="83" spans="1:6" ht="12.75" customHeight="1" x14ac:dyDescent="0.2">
      <c r="A83" s="63">
        <v>641</v>
      </c>
      <c r="B83" s="64" t="s">
        <v>169</v>
      </c>
      <c r="C83" s="247" t="s">
        <v>170</v>
      </c>
      <c r="D83" s="60">
        <f t="shared" ref="D83:E83" si="16">SUM(D84:D90)</f>
        <v>711.02</v>
      </c>
      <c r="E83" s="60">
        <f t="shared" si="16"/>
        <v>3.35</v>
      </c>
      <c r="F83" s="45">
        <f t="shared" si="0"/>
        <v>0.47115411662119216</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18.02</v>
      </c>
      <c r="E85" s="194">
        <v>3.35</v>
      </c>
      <c r="F85" s="45">
        <f t="shared" si="0"/>
        <v>18.590455049944506</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693</v>
      </c>
      <c r="E88" s="194"/>
      <c r="F88" s="45">
        <f t="shared" si="0"/>
        <v>0</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157461.91</v>
      </c>
      <c r="E106" s="60">
        <f>E107+E112+E120+E124</f>
        <v>181289.27</v>
      </c>
      <c r="F106" s="45">
        <f t="shared" si="0"/>
        <v>115.13214211614734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157461.91</v>
      </c>
      <c r="E112" s="60">
        <f t="shared" si="20"/>
        <v>181289.27</v>
      </c>
      <c r="F112" s="45">
        <f t="shared" si="0"/>
        <v>115.13214211614734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157461.91</v>
      </c>
      <c r="E117" s="194">
        <v>181289.27</v>
      </c>
      <c r="F117" s="45">
        <f t="shared" si="0"/>
        <v>115.13214211614734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971622.29</v>
      </c>
      <c r="E125" s="60">
        <f t="shared" si="22"/>
        <v>1034594.67</v>
      </c>
      <c r="F125" s="45">
        <f t="shared" si="0"/>
        <v>106.48115843451882</v>
      </c>
    </row>
    <row r="126" spans="1:6" ht="12.75" customHeight="1" x14ac:dyDescent="0.2">
      <c r="A126" s="63">
        <v>661</v>
      </c>
      <c r="B126" s="65" t="s">
        <v>255</v>
      </c>
      <c r="C126" s="247" t="s">
        <v>256</v>
      </c>
      <c r="D126" s="60">
        <f t="shared" ref="D126:E126" si="23">SUM(D127:D128)</f>
        <v>971622.29</v>
      </c>
      <c r="E126" s="60">
        <f t="shared" si="23"/>
        <v>1034594.67</v>
      </c>
      <c r="F126" s="45">
        <f t="shared" si="0"/>
        <v>106.48115843451882</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971622.29</v>
      </c>
      <c r="E128" s="194">
        <v>1034594.67</v>
      </c>
      <c r="F128" s="45">
        <f t="shared" si="0"/>
        <v>106.48115843451882</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1604008.75</v>
      </c>
      <c r="E134" s="60">
        <f t="shared" si="25"/>
        <v>1788536.08</v>
      </c>
      <c r="F134" s="45">
        <f t="shared" ref="F134:F229" si="26">IF(D134&lt;&gt;0,IF(E134/D134&gt;=100,"&gt;&gt;100",E134/D134*100),"-")</f>
        <v>111.50413487457598</v>
      </c>
    </row>
    <row r="135" spans="1:6" ht="24" x14ac:dyDescent="0.2">
      <c r="A135" s="63">
        <v>671</v>
      </c>
      <c r="B135" s="182" t="s">
        <v>273</v>
      </c>
      <c r="C135" s="247" t="s">
        <v>274</v>
      </c>
      <c r="D135" s="60">
        <f t="shared" ref="D135:E135" si="27">SUM(D136:D138)</f>
        <v>40000</v>
      </c>
      <c r="E135" s="60">
        <f t="shared" si="27"/>
        <v>40000</v>
      </c>
      <c r="F135" s="45">
        <f t="shared" si="26"/>
        <v>100</v>
      </c>
    </row>
    <row r="136" spans="1:6" ht="12.75" customHeight="1" x14ac:dyDescent="0.2">
      <c r="A136" s="63">
        <v>6711</v>
      </c>
      <c r="B136" s="65" t="s">
        <v>275</v>
      </c>
      <c r="C136" s="247" t="s">
        <v>276</v>
      </c>
      <c r="D136" s="194">
        <v>40000</v>
      </c>
      <c r="E136" s="194">
        <v>40000</v>
      </c>
      <c r="F136" s="45">
        <f t="shared" si="26"/>
        <v>100</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1564008.75</v>
      </c>
      <c r="E139" s="194">
        <v>1748536.08</v>
      </c>
      <c r="F139" s="45">
        <f t="shared" si="26"/>
        <v>111.79835662684113</v>
      </c>
    </row>
    <row r="140" spans="1:6" ht="12.75" customHeight="1" x14ac:dyDescent="0.2">
      <c r="A140" s="63">
        <v>68</v>
      </c>
      <c r="B140" s="65" t="s">
        <v>283</v>
      </c>
      <c r="C140" s="247" t="s">
        <v>284</v>
      </c>
      <c r="D140" s="60">
        <f t="shared" ref="D140:E140" si="28">D141+D151</f>
        <v>0</v>
      </c>
      <c r="E140" s="60">
        <f t="shared" si="28"/>
        <v>11180.7</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11180.7</v>
      </c>
      <c r="F151" s="45" t="str">
        <f t="shared" si="26"/>
        <v>-</v>
      </c>
    </row>
    <row r="152" spans="1:6" ht="12.75" customHeight="1" x14ac:dyDescent="0.2">
      <c r="A152" s="63">
        <v>3</v>
      </c>
      <c r="B152" s="64" t="s">
        <v>307</v>
      </c>
      <c r="C152" s="247" t="s">
        <v>13</v>
      </c>
      <c r="D152" s="60">
        <f>D153+D164+D202+D221+D230+D262+D273</f>
        <v>2752954.6399999997</v>
      </c>
      <c r="E152" s="60">
        <f>E153+E164+E202+E221+E230+E262+E273</f>
        <v>3308554.21</v>
      </c>
      <c r="F152" s="45">
        <f t="shared" si="26"/>
        <v>120.18193696064678</v>
      </c>
    </row>
    <row r="153" spans="1:6" ht="12.75" customHeight="1" x14ac:dyDescent="0.2">
      <c r="A153" s="63">
        <v>31</v>
      </c>
      <c r="B153" s="64" t="s">
        <v>308</v>
      </c>
      <c r="C153" s="247" t="s">
        <v>3</v>
      </c>
      <c r="D153" s="60">
        <f t="shared" ref="D153:E153" si="30">D154+D159+D160</f>
        <v>1997065.98</v>
      </c>
      <c r="E153" s="60">
        <f t="shared" si="30"/>
        <v>2073441.3</v>
      </c>
      <c r="F153" s="45">
        <f t="shared" si="26"/>
        <v>103.82437639842026</v>
      </c>
    </row>
    <row r="154" spans="1:6" ht="12.75" customHeight="1" x14ac:dyDescent="0.2">
      <c r="A154" s="63">
        <v>311</v>
      </c>
      <c r="B154" s="64" t="s">
        <v>309</v>
      </c>
      <c r="C154" s="247" t="s">
        <v>310</v>
      </c>
      <c r="D154" s="60">
        <f t="shared" ref="D154:E154" si="31">SUM(D155:D158)</f>
        <v>1672000.72</v>
      </c>
      <c r="E154" s="60">
        <f t="shared" si="31"/>
        <v>1738092.25</v>
      </c>
      <c r="F154" s="45">
        <f t="shared" si="26"/>
        <v>103.95284100116895</v>
      </c>
    </row>
    <row r="155" spans="1:6" ht="12.75" customHeight="1" x14ac:dyDescent="0.2">
      <c r="A155" s="63">
        <v>3111</v>
      </c>
      <c r="B155" s="64" t="s">
        <v>311</v>
      </c>
      <c r="C155" s="247" t="s">
        <v>312</v>
      </c>
      <c r="D155" s="194">
        <v>1633931.52</v>
      </c>
      <c r="E155" s="194">
        <v>1715113.47</v>
      </c>
      <c r="F155" s="45">
        <f t="shared" si="26"/>
        <v>104.96850382077211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17577.88</v>
      </c>
      <c r="E157" s="194">
        <v>22978.78</v>
      </c>
      <c r="F157" s="45">
        <f t="shared" si="26"/>
        <v>130.72554824586354</v>
      </c>
    </row>
    <row r="158" spans="1:6" ht="12.75" customHeight="1" x14ac:dyDescent="0.2">
      <c r="A158" s="63">
        <v>3114</v>
      </c>
      <c r="B158" s="65" t="s">
        <v>317</v>
      </c>
      <c r="C158" s="247" t="s">
        <v>318</v>
      </c>
      <c r="D158" s="194">
        <v>20491.32</v>
      </c>
      <c r="E158" s="194"/>
      <c r="F158" s="45">
        <f t="shared" si="26"/>
        <v>0</v>
      </c>
    </row>
    <row r="159" spans="1:6" ht="12.75" customHeight="1" x14ac:dyDescent="0.2">
      <c r="A159" s="63">
        <v>312</v>
      </c>
      <c r="B159" s="65" t="s">
        <v>319</v>
      </c>
      <c r="C159" s="247" t="s">
        <v>320</v>
      </c>
      <c r="D159" s="194">
        <v>50949.88</v>
      </c>
      <c r="E159" s="194">
        <v>50025.03</v>
      </c>
      <c r="F159" s="45">
        <f t="shared" si="26"/>
        <v>98.184784733545996</v>
      </c>
    </row>
    <row r="160" spans="1:6" ht="12.75" customHeight="1" x14ac:dyDescent="0.2">
      <c r="A160" s="63">
        <v>313</v>
      </c>
      <c r="B160" s="65" t="s">
        <v>321</v>
      </c>
      <c r="C160" s="247" t="s">
        <v>322</v>
      </c>
      <c r="D160" s="60">
        <f t="shared" ref="D160:E160" si="32">SUM(D161:D163)</f>
        <v>274115.38</v>
      </c>
      <c r="E160" s="60">
        <f t="shared" si="32"/>
        <v>285324.02</v>
      </c>
      <c r="F160" s="45">
        <f t="shared" si="26"/>
        <v>104.08902265899856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274115.38</v>
      </c>
      <c r="E162" s="194">
        <v>285324.02</v>
      </c>
      <c r="F162" s="45">
        <f t="shared" si="26"/>
        <v>104.08902265899856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753651.77999999991</v>
      </c>
      <c r="E164" s="60">
        <f>E165+E170+E178+E188+E189+E194</f>
        <v>1234629.4099999999</v>
      </c>
      <c r="F164" s="45">
        <f t="shared" si="26"/>
        <v>163.81961043069521</v>
      </c>
    </row>
    <row r="165" spans="1:6" ht="12.75" customHeight="1" x14ac:dyDescent="0.2">
      <c r="A165" s="63">
        <v>321</v>
      </c>
      <c r="B165" s="64" t="s">
        <v>331</v>
      </c>
      <c r="C165" s="247" t="s">
        <v>332</v>
      </c>
      <c r="D165" s="60">
        <f t="shared" ref="D165:E165" si="33">SUM(D166:D169)</f>
        <v>51631</v>
      </c>
      <c r="E165" s="60">
        <f t="shared" si="33"/>
        <v>48895.869999999995</v>
      </c>
      <c r="F165" s="45">
        <f t="shared" si="26"/>
        <v>94.70254304584455</v>
      </c>
    </row>
    <row r="166" spans="1:6" ht="12.75" customHeight="1" x14ac:dyDescent="0.2">
      <c r="A166" s="63">
        <v>3211</v>
      </c>
      <c r="B166" s="64" t="s">
        <v>333</v>
      </c>
      <c r="C166" s="247" t="s">
        <v>334</v>
      </c>
      <c r="D166" s="194">
        <v>5419.41</v>
      </c>
      <c r="E166" s="194">
        <v>2278.5</v>
      </c>
      <c r="F166" s="45">
        <f t="shared" si="26"/>
        <v>42.043322059043334</v>
      </c>
    </row>
    <row r="167" spans="1:6" ht="12.75" customHeight="1" x14ac:dyDescent="0.2">
      <c r="A167" s="63">
        <v>3212</v>
      </c>
      <c r="B167" s="64" t="s">
        <v>335</v>
      </c>
      <c r="C167" s="247" t="s">
        <v>336</v>
      </c>
      <c r="D167" s="194">
        <v>39849.11</v>
      </c>
      <c r="E167" s="194">
        <v>35646.78</v>
      </c>
      <c r="F167" s="45">
        <f t="shared" si="26"/>
        <v>89.454394339045464</v>
      </c>
    </row>
    <row r="168" spans="1:6" ht="12.75" customHeight="1" x14ac:dyDescent="0.2">
      <c r="A168" s="63">
        <v>3213</v>
      </c>
      <c r="B168" s="64" t="s">
        <v>337</v>
      </c>
      <c r="C168" s="247" t="s">
        <v>338</v>
      </c>
      <c r="D168" s="194">
        <v>6362.48</v>
      </c>
      <c r="E168" s="194">
        <v>10970.59</v>
      </c>
      <c r="F168" s="45">
        <f t="shared" si="26"/>
        <v>172.42631803950664</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329687.28999999998</v>
      </c>
      <c r="E170" s="60">
        <f t="shared" si="34"/>
        <v>287529.77000000008</v>
      </c>
      <c r="F170" s="45">
        <f t="shared" si="26"/>
        <v>87.212876783936707</v>
      </c>
    </row>
    <row r="171" spans="1:6" ht="12.75" customHeight="1" x14ac:dyDescent="0.2">
      <c r="A171" s="63">
        <v>3221</v>
      </c>
      <c r="B171" s="64" t="s">
        <v>343</v>
      </c>
      <c r="C171" s="247" t="s">
        <v>344</v>
      </c>
      <c r="D171" s="194">
        <v>18465.11</v>
      </c>
      <c r="E171" s="194">
        <v>17129.580000000002</v>
      </c>
      <c r="F171" s="45">
        <f t="shared" si="26"/>
        <v>92.767278396933463</v>
      </c>
    </row>
    <row r="172" spans="1:6" ht="12.75" customHeight="1" x14ac:dyDescent="0.2">
      <c r="A172" s="63">
        <v>3222</v>
      </c>
      <c r="B172" s="64" t="s">
        <v>345</v>
      </c>
      <c r="C172" s="247" t="s">
        <v>346</v>
      </c>
      <c r="D172" s="194">
        <v>273328.71000000002</v>
      </c>
      <c r="E172" s="194">
        <v>228364.14</v>
      </c>
      <c r="F172" s="45">
        <f t="shared" si="26"/>
        <v>83.549269302884426</v>
      </c>
    </row>
    <row r="173" spans="1:6" ht="12.75" customHeight="1" x14ac:dyDescent="0.2">
      <c r="A173" s="63">
        <v>3223</v>
      </c>
      <c r="B173" s="65" t="s">
        <v>347</v>
      </c>
      <c r="C173" s="247" t="s">
        <v>348</v>
      </c>
      <c r="D173" s="194">
        <v>29895.81</v>
      </c>
      <c r="E173" s="194">
        <v>31723.27</v>
      </c>
      <c r="F173" s="45">
        <f t="shared" si="26"/>
        <v>106.11276295909025</v>
      </c>
    </row>
    <row r="174" spans="1:6" ht="12.75" customHeight="1" x14ac:dyDescent="0.2">
      <c r="A174" s="63">
        <v>3224</v>
      </c>
      <c r="B174" s="65" t="s">
        <v>349</v>
      </c>
      <c r="C174" s="247" t="s">
        <v>350</v>
      </c>
      <c r="D174" s="194">
        <v>0</v>
      </c>
      <c r="E174" s="194"/>
      <c r="F174" s="45" t="str">
        <f t="shared" si="26"/>
        <v>-</v>
      </c>
    </row>
    <row r="175" spans="1:6" ht="12.75" customHeight="1" x14ac:dyDescent="0.2">
      <c r="A175" s="63">
        <v>3225</v>
      </c>
      <c r="B175" s="65" t="s">
        <v>351</v>
      </c>
      <c r="C175" s="247" t="s">
        <v>352</v>
      </c>
      <c r="D175" s="194">
        <v>5907.31</v>
      </c>
      <c r="E175" s="194">
        <v>6852.64</v>
      </c>
      <c r="F175" s="45">
        <f t="shared" si="26"/>
        <v>116.00271527988204</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2090.35</v>
      </c>
      <c r="E177" s="194">
        <v>3460.14</v>
      </c>
      <c r="F177" s="45">
        <f t="shared" si="26"/>
        <v>165.52921759513956</v>
      </c>
    </row>
    <row r="178" spans="1:6" ht="12.75" customHeight="1" x14ac:dyDescent="0.2">
      <c r="A178" s="63">
        <v>323</v>
      </c>
      <c r="B178" s="65" t="s">
        <v>357</v>
      </c>
      <c r="C178" s="247" t="s">
        <v>358</v>
      </c>
      <c r="D178" s="60">
        <f t="shared" ref="D178:E178" si="35">SUM(D179:D187)</f>
        <v>326169.42</v>
      </c>
      <c r="E178" s="60">
        <f t="shared" si="35"/>
        <v>337261.05999999994</v>
      </c>
      <c r="F178" s="45">
        <f t="shared" si="26"/>
        <v>103.40057630172686</v>
      </c>
    </row>
    <row r="179" spans="1:6" ht="12.75" customHeight="1" x14ac:dyDescent="0.2">
      <c r="A179" s="63">
        <v>3231</v>
      </c>
      <c r="B179" s="65" t="s">
        <v>359</v>
      </c>
      <c r="C179" s="247" t="s">
        <v>360</v>
      </c>
      <c r="D179" s="194">
        <v>20386.45</v>
      </c>
      <c r="E179" s="194">
        <v>19819.77</v>
      </c>
      <c r="F179" s="45">
        <f t="shared" si="26"/>
        <v>97.220310549409035</v>
      </c>
    </row>
    <row r="180" spans="1:6" ht="12.75" customHeight="1" x14ac:dyDescent="0.2">
      <c r="A180" s="63">
        <v>3232</v>
      </c>
      <c r="B180" s="65" t="s">
        <v>361</v>
      </c>
      <c r="C180" s="247" t="s">
        <v>362</v>
      </c>
      <c r="D180" s="194">
        <v>73527.88</v>
      </c>
      <c r="E180" s="194">
        <v>55473.9</v>
      </c>
      <c r="F180" s="45">
        <f t="shared" si="26"/>
        <v>75.446075692648833</v>
      </c>
    </row>
    <row r="181" spans="1:6" ht="12.75" customHeight="1" x14ac:dyDescent="0.2">
      <c r="A181" s="63">
        <v>3233</v>
      </c>
      <c r="B181" s="65" t="s">
        <v>363</v>
      </c>
      <c r="C181" s="247" t="s">
        <v>364</v>
      </c>
      <c r="D181" s="194">
        <v>2075.86</v>
      </c>
      <c r="E181" s="194">
        <v>21</v>
      </c>
      <c r="F181" s="45">
        <f t="shared" si="26"/>
        <v>1.0116289152447659</v>
      </c>
    </row>
    <row r="182" spans="1:6" ht="12.75" customHeight="1" x14ac:dyDescent="0.2">
      <c r="A182" s="63">
        <v>3234</v>
      </c>
      <c r="B182" s="65" t="s">
        <v>365</v>
      </c>
      <c r="C182" s="247" t="s">
        <v>366</v>
      </c>
      <c r="D182" s="194">
        <v>24922.76</v>
      </c>
      <c r="E182" s="194">
        <v>24901.07</v>
      </c>
      <c r="F182" s="45">
        <f t="shared" si="26"/>
        <v>99.912971115558634</v>
      </c>
    </row>
    <row r="183" spans="1:6" ht="12.75" customHeight="1" x14ac:dyDescent="0.2">
      <c r="A183" s="63">
        <v>3235</v>
      </c>
      <c r="B183" s="64" t="s">
        <v>367</v>
      </c>
      <c r="C183" s="247" t="s">
        <v>368</v>
      </c>
      <c r="D183" s="194">
        <v>3067.99</v>
      </c>
      <c r="E183" s="194">
        <v>2239.69</v>
      </c>
      <c r="F183" s="45">
        <f t="shared" si="26"/>
        <v>73.001867672319662</v>
      </c>
    </row>
    <row r="184" spans="1:6" ht="12.75" customHeight="1" x14ac:dyDescent="0.2">
      <c r="A184" s="63">
        <v>3236</v>
      </c>
      <c r="B184" s="64" t="s">
        <v>369</v>
      </c>
      <c r="C184" s="247" t="s">
        <v>370</v>
      </c>
      <c r="D184" s="194">
        <v>28159.01</v>
      </c>
      <c r="E184" s="194">
        <v>33245.519999999997</v>
      </c>
      <c r="F184" s="45">
        <f t="shared" si="26"/>
        <v>118.06352567082436</v>
      </c>
    </row>
    <row r="185" spans="1:6" ht="12.75" customHeight="1" x14ac:dyDescent="0.2">
      <c r="A185" s="63">
        <v>3237</v>
      </c>
      <c r="B185" s="64" t="s">
        <v>371</v>
      </c>
      <c r="C185" s="247" t="s">
        <v>372</v>
      </c>
      <c r="D185" s="194">
        <v>100188.94</v>
      </c>
      <c r="E185" s="194">
        <v>125929.45</v>
      </c>
      <c r="F185" s="45">
        <f t="shared" si="26"/>
        <v>125.69196759642331</v>
      </c>
    </row>
    <row r="186" spans="1:6" ht="12.75" customHeight="1" x14ac:dyDescent="0.2">
      <c r="A186" s="63">
        <v>3238</v>
      </c>
      <c r="B186" s="64" t="s">
        <v>373</v>
      </c>
      <c r="C186" s="247" t="s">
        <v>374</v>
      </c>
      <c r="D186" s="194">
        <v>15563.68</v>
      </c>
      <c r="E186" s="194">
        <v>21661.56</v>
      </c>
      <c r="F186" s="45">
        <f t="shared" si="26"/>
        <v>139.18019388730687</v>
      </c>
    </row>
    <row r="187" spans="1:6" ht="12.75" customHeight="1" x14ac:dyDescent="0.2">
      <c r="A187" s="63">
        <v>3239</v>
      </c>
      <c r="B187" s="64" t="s">
        <v>375</v>
      </c>
      <c r="C187" s="247" t="s">
        <v>376</v>
      </c>
      <c r="D187" s="194">
        <v>58276.85</v>
      </c>
      <c r="E187" s="194">
        <v>53969.1</v>
      </c>
      <c r="F187" s="45">
        <f t="shared" si="26"/>
        <v>92.608128270488194</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516427.02</v>
      </c>
      <c r="F189" s="45" t="str">
        <f>IF(D189&lt;&gt;0,IF(E189/D189&gt;=100,"&gt;&gt;100",E189/D189*100),"-")</f>
        <v>-</v>
      </c>
    </row>
    <row r="190" spans="1:6" ht="12.75" customHeight="1" x14ac:dyDescent="0.2">
      <c r="A190" s="70" t="s">
        <v>381</v>
      </c>
      <c r="B190" s="65" t="s">
        <v>382</v>
      </c>
      <c r="C190" s="277" t="s">
        <v>381</v>
      </c>
      <c r="D190" s="192"/>
      <c r="E190" s="192">
        <v>516427.02</v>
      </c>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46164.07</v>
      </c>
      <c r="E194" s="60">
        <f t="shared" si="36"/>
        <v>44515.69000000001</v>
      </c>
      <c r="F194" s="45">
        <f t="shared" si="26"/>
        <v>96.429300969346968</v>
      </c>
    </row>
    <row r="195" spans="1:6" ht="12.75" customHeight="1" x14ac:dyDescent="0.2">
      <c r="A195" s="63">
        <v>3291</v>
      </c>
      <c r="B195" s="183" t="s">
        <v>391</v>
      </c>
      <c r="C195" s="247" t="s">
        <v>392</v>
      </c>
      <c r="D195" s="194">
        <v>11916.26</v>
      </c>
      <c r="E195" s="194">
        <v>12194.26</v>
      </c>
      <c r="F195" s="45">
        <f t="shared" si="26"/>
        <v>102.33294674671416</v>
      </c>
    </row>
    <row r="196" spans="1:6" ht="12.75" customHeight="1" x14ac:dyDescent="0.2">
      <c r="A196" s="63">
        <v>3292</v>
      </c>
      <c r="B196" s="64" t="s">
        <v>393</v>
      </c>
      <c r="C196" s="247" t="s">
        <v>394</v>
      </c>
      <c r="D196" s="194">
        <v>7090.63</v>
      </c>
      <c r="E196" s="194">
        <v>6839.68</v>
      </c>
      <c r="F196" s="45">
        <f t="shared" si="26"/>
        <v>96.460822240054839</v>
      </c>
    </row>
    <row r="197" spans="1:6" ht="12.75" customHeight="1" x14ac:dyDescent="0.2">
      <c r="A197" s="63">
        <v>3293</v>
      </c>
      <c r="B197" s="64" t="s">
        <v>395</v>
      </c>
      <c r="C197" s="247" t="s">
        <v>396</v>
      </c>
      <c r="D197" s="194">
        <v>10012.08</v>
      </c>
      <c r="E197" s="194">
        <v>6639.63</v>
      </c>
      <c r="F197" s="45">
        <f t="shared" si="26"/>
        <v>66.316190042428744</v>
      </c>
    </row>
    <row r="198" spans="1:6" ht="12.75" customHeight="1" x14ac:dyDescent="0.2">
      <c r="A198" s="63">
        <v>3294</v>
      </c>
      <c r="B198" s="64" t="s">
        <v>397</v>
      </c>
      <c r="C198" s="247" t="s">
        <v>398</v>
      </c>
      <c r="D198" s="194">
        <v>1726.26</v>
      </c>
      <c r="E198" s="194">
        <v>1769.4</v>
      </c>
      <c r="F198" s="45">
        <f t="shared" si="26"/>
        <v>102.49904417642766</v>
      </c>
    </row>
    <row r="199" spans="1:6" ht="12.75" customHeight="1" x14ac:dyDescent="0.2">
      <c r="A199" s="63">
        <v>3295</v>
      </c>
      <c r="B199" s="64" t="s">
        <v>399</v>
      </c>
      <c r="C199" s="247" t="s">
        <v>400</v>
      </c>
      <c r="D199" s="194">
        <v>8478.48</v>
      </c>
      <c r="E199" s="194">
        <v>9215.2900000000009</v>
      </c>
      <c r="F199" s="45">
        <f t="shared" si="26"/>
        <v>108.69035487493042</v>
      </c>
    </row>
    <row r="200" spans="1:6" ht="12.75" customHeight="1" x14ac:dyDescent="0.2">
      <c r="A200" s="63" t="s">
        <v>401</v>
      </c>
      <c r="B200" s="64" t="s">
        <v>402</v>
      </c>
      <c r="C200" s="247" t="s">
        <v>401</v>
      </c>
      <c r="D200" s="194">
        <v>497.71</v>
      </c>
      <c r="E200" s="194">
        <v>4038.15</v>
      </c>
      <c r="F200" s="45">
        <f t="shared" si="26"/>
        <v>811.34596451749007</v>
      </c>
    </row>
    <row r="201" spans="1:6" ht="12.75" customHeight="1" x14ac:dyDescent="0.2">
      <c r="A201" s="63">
        <v>3299</v>
      </c>
      <c r="B201" s="64" t="s">
        <v>403</v>
      </c>
      <c r="C201" s="247" t="s">
        <v>404</v>
      </c>
      <c r="D201" s="194">
        <v>6442.65</v>
      </c>
      <c r="E201" s="194">
        <v>3819.28</v>
      </c>
      <c r="F201" s="45">
        <f t="shared" si="26"/>
        <v>59.281196402101621</v>
      </c>
    </row>
    <row r="202" spans="1:6" ht="12.75" customHeight="1" x14ac:dyDescent="0.2">
      <c r="A202" s="63">
        <v>34</v>
      </c>
      <c r="B202" s="183" t="s">
        <v>405</v>
      </c>
      <c r="C202" s="247" t="s">
        <v>406</v>
      </c>
      <c r="D202" s="60">
        <f t="shared" ref="D202:E202" si="37">D203+D208+D216</f>
        <v>2236.88</v>
      </c>
      <c r="E202" s="60">
        <f t="shared" si="37"/>
        <v>483.5</v>
      </c>
      <c r="F202" s="45">
        <f t="shared" si="26"/>
        <v>21.614927935338507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2236.88</v>
      </c>
      <c r="E216" s="60">
        <f t="shared" si="40"/>
        <v>483.5</v>
      </c>
      <c r="F216" s="45">
        <f t="shared" si="26"/>
        <v>21.614927935338507</v>
      </c>
    </row>
    <row r="217" spans="1:6" ht="12.75" customHeight="1" x14ac:dyDescent="0.2">
      <c r="A217" s="63">
        <v>3431</v>
      </c>
      <c r="B217" s="182" t="s">
        <v>435</v>
      </c>
      <c r="C217" s="247" t="s">
        <v>436</v>
      </c>
      <c r="D217" s="194">
        <v>2236.88</v>
      </c>
      <c r="E217" s="194">
        <v>481.53</v>
      </c>
      <c r="F217" s="45">
        <f t="shared" si="26"/>
        <v>21.526858839097311</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v>1.97</v>
      </c>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2752954.6399999997</v>
      </c>
      <c r="E299" s="60">
        <f>E152-E297+E298</f>
        <v>3308554.21</v>
      </c>
      <c r="F299" s="45">
        <f t="shared" si="68"/>
        <v>120.18193696064678</v>
      </c>
    </row>
    <row r="300" spans="1:6" ht="12.75" customHeight="1" x14ac:dyDescent="0.2">
      <c r="A300" s="63" t="s">
        <v>581</v>
      </c>
      <c r="B300" s="64" t="s">
        <v>592</v>
      </c>
      <c r="C300" s="247" t="s">
        <v>593</v>
      </c>
      <c r="D300" s="60">
        <f>IF(D6&gt;=D299,D6-D299,0)</f>
        <v>124160.09000000032</v>
      </c>
      <c r="E300" s="60">
        <f>IF(E6&gt;=E299,E6-E299,0)</f>
        <v>419269.10000000056</v>
      </c>
      <c r="F300" s="45">
        <f t="shared" si="68"/>
        <v>337.68427519664289</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1776032.61</v>
      </c>
      <c r="E302" s="194">
        <v>1707203.7</v>
      </c>
      <c r="F302" s="45">
        <f t="shared" si="68"/>
        <v>96.124569469476114</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341997.73</v>
      </c>
      <c r="E304" s="194">
        <v>451200.1</v>
      </c>
      <c r="F304" s="45">
        <f t="shared" si="68"/>
        <v>131.93072948174247</v>
      </c>
    </row>
    <row r="305" spans="1:6" ht="12" x14ac:dyDescent="0.2">
      <c r="A305" s="63">
        <v>9661</v>
      </c>
      <c r="B305" s="220" t="s">
        <v>602</v>
      </c>
      <c r="C305" s="247" t="s">
        <v>603</v>
      </c>
      <c r="D305" s="194">
        <v>148413.04</v>
      </c>
      <c r="E305" s="194">
        <v>229956.09</v>
      </c>
      <c r="F305" s="45">
        <f t="shared" si="68"/>
        <v>154.94331899676737</v>
      </c>
    </row>
    <row r="306" spans="1:6" ht="12.75" customHeight="1" x14ac:dyDescent="0.2">
      <c r="A306" s="249" t="s">
        <v>604</v>
      </c>
      <c r="B306" s="184" t="s">
        <v>605</v>
      </c>
      <c r="C306" s="250" t="s">
        <v>604</v>
      </c>
      <c r="D306" s="196">
        <v>176322.88</v>
      </c>
      <c r="E306" s="196">
        <v>187851.99</v>
      </c>
      <c r="F306" s="61">
        <f t="shared" si="68"/>
        <v>106.53863525822626</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25.89</v>
      </c>
      <c r="E308" s="60">
        <f t="shared" si="71"/>
        <v>0</v>
      </c>
      <c r="F308" s="45">
        <f t="shared" ref="F308:F428" si="72">IF(D308&lt;&gt;0,IF(E308/D308&gt;=100,"&gt;&gt;100",E308/D308*100),"-")</f>
        <v>0</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25.89</v>
      </c>
      <c r="E321" s="60">
        <f t="shared" si="76"/>
        <v>0</v>
      </c>
      <c r="F321" s="45">
        <f t="shared" si="72"/>
        <v>0</v>
      </c>
    </row>
    <row r="322" spans="1:6" ht="12.75" customHeight="1" x14ac:dyDescent="0.2">
      <c r="A322" s="63">
        <v>721</v>
      </c>
      <c r="B322" s="64" t="s">
        <v>635</v>
      </c>
      <c r="C322" s="247" t="s">
        <v>636</v>
      </c>
      <c r="D322" s="60">
        <f t="shared" ref="D322:E322" si="77">SUM(D323:D326)</f>
        <v>25.89</v>
      </c>
      <c r="E322" s="60">
        <f t="shared" si="77"/>
        <v>0</v>
      </c>
      <c r="F322" s="45">
        <f t="shared" si="72"/>
        <v>0</v>
      </c>
    </row>
    <row r="323" spans="1:6" ht="12.75" customHeight="1" x14ac:dyDescent="0.2">
      <c r="A323" s="63">
        <v>7211</v>
      </c>
      <c r="B323" s="64" t="s">
        <v>637</v>
      </c>
      <c r="C323" s="247" t="s">
        <v>638</v>
      </c>
      <c r="D323" s="194">
        <v>25.89</v>
      </c>
      <c r="E323" s="194"/>
      <c r="F323" s="45">
        <f t="shared" si="72"/>
        <v>0</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193014.89</v>
      </c>
      <c r="E360" s="60">
        <f t="shared" si="86"/>
        <v>71900.91</v>
      </c>
      <c r="F360" s="45">
        <f t="shared" si="72"/>
        <v>37.251483551346737</v>
      </c>
    </row>
    <row r="361" spans="1:6" ht="12.75" customHeight="1" x14ac:dyDescent="0.2">
      <c r="A361" s="63">
        <v>41</v>
      </c>
      <c r="B361" s="64" t="s">
        <v>713</v>
      </c>
      <c r="C361" s="247" t="s">
        <v>714</v>
      </c>
      <c r="D361" s="60">
        <f t="shared" ref="D361:E361" si="87">D362+D366</f>
        <v>461.91</v>
      </c>
      <c r="E361" s="60">
        <f t="shared" si="87"/>
        <v>0</v>
      </c>
      <c r="F361" s="45">
        <f t="shared" si="72"/>
        <v>0</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461.91</v>
      </c>
      <c r="E366" s="60">
        <f t="shared" si="89"/>
        <v>0</v>
      </c>
      <c r="F366" s="45">
        <f t="shared" si="72"/>
        <v>0</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461.91</v>
      </c>
      <c r="E369" s="194"/>
      <c r="F369" s="45">
        <f t="shared" si="72"/>
        <v>0</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127088.46</v>
      </c>
      <c r="E373" s="60">
        <f t="shared" si="90"/>
        <v>71900.91</v>
      </c>
      <c r="F373" s="45">
        <f t="shared" si="72"/>
        <v>56.575482935272014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126132.56000000001</v>
      </c>
      <c r="E379" s="60">
        <f t="shared" si="92"/>
        <v>49760.909999999996</v>
      </c>
      <c r="F379" s="45">
        <f t="shared" si="72"/>
        <v>39.451280462396063</v>
      </c>
    </row>
    <row r="380" spans="1:6" ht="12.75" customHeight="1" x14ac:dyDescent="0.2">
      <c r="A380" s="63">
        <v>4221</v>
      </c>
      <c r="B380" s="64" t="s">
        <v>647</v>
      </c>
      <c r="C380" s="247" t="s">
        <v>739</v>
      </c>
      <c r="D380" s="194">
        <v>1865.32</v>
      </c>
      <c r="E380" s="194">
        <v>4105.38</v>
      </c>
      <c r="F380" s="45">
        <f t="shared" si="72"/>
        <v>220.08985053502889</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124267.24</v>
      </c>
      <c r="E383" s="194">
        <v>45655.53</v>
      </c>
      <c r="F383" s="45">
        <f t="shared" si="72"/>
        <v>36.739795621114624</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22140</v>
      </c>
      <c r="F388" s="45" t="str">
        <f t="shared" si="72"/>
        <v>-</v>
      </c>
    </row>
    <row r="389" spans="1:6" ht="12.75" customHeight="1" x14ac:dyDescent="0.2">
      <c r="A389" s="63">
        <v>4231</v>
      </c>
      <c r="B389" s="64" t="s">
        <v>665</v>
      </c>
      <c r="C389" s="247" t="s">
        <v>750</v>
      </c>
      <c r="D389" s="194">
        <v>0</v>
      </c>
      <c r="E389" s="194">
        <v>22140</v>
      </c>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955.9</v>
      </c>
      <c r="E401" s="60">
        <f t="shared" si="96"/>
        <v>0</v>
      </c>
      <c r="F401" s="45">
        <f t="shared" si="72"/>
        <v>0</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955.9</v>
      </c>
      <c r="E403" s="194"/>
      <c r="F403" s="45">
        <f t="shared" si="72"/>
        <v>0</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65464.52</v>
      </c>
      <c r="E412" s="60">
        <f t="shared" si="100"/>
        <v>0</v>
      </c>
      <c r="F412" s="45">
        <f t="shared" si="72"/>
        <v>0</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65464.52</v>
      </c>
      <c r="E414" s="194"/>
      <c r="F414" s="45">
        <f t="shared" si="72"/>
        <v>0</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192989</v>
      </c>
      <c r="E418" s="60">
        <f t="shared" si="102"/>
        <v>71900.91</v>
      </c>
      <c r="F418" s="45">
        <f t="shared" si="72"/>
        <v>37.256480939328149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2877140.62</v>
      </c>
      <c r="E422" s="60">
        <f>E6+E308</f>
        <v>3727823.3100000005</v>
      </c>
      <c r="F422" s="45">
        <f t="shared" si="72"/>
        <v>129.56694866029872</v>
      </c>
    </row>
    <row r="423" spans="1:6" ht="12.75" customHeight="1" x14ac:dyDescent="0.2">
      <c r="A423" s="63" t="s">
        <v>581</v>
      </c>
      <c r="B423" s="64" t="s">
        <v>804</v>
      </c>
      <c r="C423" s="247" t="s">
        <v>805</v>
      </c>
      <c r="D423" s="60">
        <f t="shared" ref="D423:E423" si="103">D299+D360</f>
        <v>2945969.53</v>
      </c>
      <c r="E423" s="60">
        <f t="shared" si="103"/>
        <v>3380455.12</v>
      </c>
      <c r="F423" s="45">
        <f t="shared" si="72"/>
        <v>114.74847535167821</v>
      </c>
    </row>
    <row r="424" spans="1:6" ht="12.75" customHeight="1" x14ac:dyDescent="0.2">
      <c r="A424" s="63" t="s">
        <v>581</v>
      </c>
      <c r="B424" s="64" t="s">
        <v>806</v>
      </c>
      <c r="C424" s="247" t="s">
        <v>807</v>
      </c>
      <c r="D424" s="60">
        <f t="shared" ref="D424:E424" si="104">IF(D422&gt;=D423,D422-D423,0)</f>
        <v>0</v>
      </c>
      <c r="E424" s="60">
        <f t="shared" si="104"/>
        <v>347368.19000000041</v>
      </c>
      <c r="F424" s="45" t="str">
        <f t="shared" si="72"/>
        <v>-</v>
      </c>
    </row>
    <row r="425" spans="1:6" ht="12.75" customHeight="1" x14ac:dyDescent="0.2">
      <c r="A425" s="63" t="s">
        <v>581</v>
      </c>
      <c r="B425" s="64" t="s">
        <v>808</v>
      </c>
      <c r="C425" s="247" t="s">
        <v>809</v>
      </c>
      <c r="D425" s="60">
        <f t="shared" ref="D425:E425" si="105">IF(D423&gt;=D422,D423-D422,0)</f>
        <v>68828.909999999683</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1776032.61</v>
      </c>
      <c r="E426" s="60">
        <f t="shared" si="106"/>
        <v>1707203.7</v>
      </c>
      <c r="F426" s="45">
        <f t="shared" si="72"/>
        <v>96.124569469476114</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341997.73</v>
      </c>
      <c r="E428" s="81">
        <f t="shared" si="108"/>
        <v>451200.1</v>
      </c>
      <c r="F428" s="61">
        <f t="shared" si="72"/>
        <v>131.93072948174247</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2877140.62</v>
      </c>
      <c r="E643" s="60">
        <f>E422+E430</f>
        <v>3727823.3100000005</v>
      </c>
      <c r="F643" s="45">
        <f t="shared" si="109"/>
        <v>129.56694866029872</v>
      </c>
    </row>
    <row r="644" spans="1:6" ht="12.75" customHeight="1" x14ac:dyDescent="0.2">
      <c r="A644" s="63" t="s">
        <v>581</v>
      </c>
      <c r="B644" s="64" t="s">
        <v>1237</v>
      </c>
      <c r="C644" s="247" t="s">
        <v>1238</v>
      </c>
      <c r="D644" s="60">
        <f>D423+D535</f>
        <v>2945969.53</v>
      </c>
      <c r="E644" s="60">
        <f>E423+E535</f>
        <v>3380455.12</v>
      </c>
      <c r="F644" s="45">
        <f t="shared" si="109"/>
        <v>114.74847535167821</v>
      </c>
    </row>
    <row r="645" spans="1:6" ht="12.75" customHeight="1" x14ac:dyDescent="0.2">
      <c r="A645" s="63" t="s">
        <v>581</v>
      </c>
      <c r="B645" s="64" t="s">
        <v>1239</v>
      </c>
      <c r="C645" s="247" t="s">
        <v>1240</v>
      </c>
      <c r="D645" s="60">
        <f t="shared" ref="D645:E645" si="163">IF(D643&gt;=D644,D643-D644,0)</f>
        <v>0</v>
      </c>
      <c r="E645" s="60">
        <f t="shared" si="163"/>
        <v>347368.19000000041</v>
      </c>
      <c r="F645" s="45" t="str">
        <f t="shared" si="109"/>
        <v>-</v>
      </c>
    </row>
    <row r="646" spans="1:6" ht="12.75" customHeight="1" x14ac:dyDescent="0.2">
      <c r="A646" s="63" t="s">
        <v>581</v>
      </c>
      <c r="B646" s="64" t="s">
        <v>1241</v>
      </c>
      <c r="C646" s="247" t="s">
        <v>1242</v>
      </c>
      <c r="D646" s="60">
        <f t="shared" ref="D646:E646" si="164">IF(D644&gt;=D643,D644-D643,0)</f>
        <v>68828.909999999683</v>
      </c>
      <c r="E646" s="60">
        <f t="shared" si="164"/>
        <v>0</v>
      </c>
      <c r="F646" s="45">
        <f t="shared" si="109"/>
        <v>0</v>
      </c>
    </row>
    <row r="647" spans="1:6" ht="24" x14ac:dyDescent="0.2">
      <c r="A647" s="251" t="s">
        <v>1243</v>
      </c>
      <c r="B647" s="64" t="s">
        <v>1244</v>
      </c>
      <c r="C647" s="252" t="s">
        <v>1243</v>
      </c>
      <c r="D647" s="60">
        <f>IF(D426-D427+D641-D642&gt;=0,D426-D427+D641-D642,0)</f>
        <v>1776032.61</v>
      </c>
      <c r="E647" s="60">
        <f>IF(E426-E427+E641-E642&gt;=0,E426-E427+E641-E642,0)</f>
        <v>1707203.7</v>
      </c>
      <c r="F647" s="45">
        <f t="shared" si="109"/>
        <v>96.124569469476114</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1707203.7000000004</v>
      </c>
      <c r="E649" s="60">
        <f t="shared" si="165"/>
        <v>2054571.8900000004</v>
      </c>
      <c r="F649" s="45">
        <f t="shared" si="109"/>
        <v>120.34720227000444</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161692.01</v>
      </c>
      <c r="E653" s="194">
        <v>81402.91</v>
      </c>
      <c r="F653" s="45">
        <f t="shared" ref="F653:F740" si="167">IF(D653&lt;&gt;0,IF(E653/D653&gt;=100,"&gt;&gt;100",E653/D653*100),"-")</f>
        <v>50.344423326792707</v>
      </c>
    </row>
    <row r="654" spans="1:6" ht="12.75" customHeight="1" x14ac:dyDescent="0.2">
      <c r="A654" s="63" t="s">
        <v>1256</v>
      </c>
      <c r="B654" s="64" t="s">
        <v>1257</v>
      </c>
      <c r="C654" s="247" t="s">
        <v>1256</v>
      </c>
      <c r="D654" s="194">
        <v>6296292.4299999997</v>
      </c>
      <c r="E654" s="194">
        <v>3499367.4</v>
      </c>
      <c r="F654" s="45">
        <f t="shared" si="167"/>
        <v>55.578222245944829</v>
      </c>
    </row>
    <row r="655" spans="1:6" ht="12.75" customHeight="1" x14ac:dyDescent="0.2">
      <c r="A655" s="63" t="s">
        <v>1258</v>
      </c>
      <c r="B655" s="64" t="s">
        <v>1259</v>
      </c>
      <c r="C655" s="247" t="s">
        <v>1258</v>
      </c>
      <c r="D655" s="194">
        <v>6376581.5300000003</v>
      </c>
      <c r="E655" s="194">
        <v>3580770.31</v>
      </c>
      <c r="F655" s="45">
        <f t="shared" si="167"/>
        <v>56.155014926940019</v>
      </c>
    </row>
    <row r="656" spans="1:6" ht="24" x14ac:dyDescent="0.2">
      <c r="A656" s="63">
        <v>11</v>
      </c>
      <c r="B656" s="64" t="s">
        <v>1260</v>
      </c>
      <c r="C656" s="247" t="s">
        <v>1261</v>
      </c>
      <c r="D656" s="60">
        <f t="shared" ref="D656:E656" si="168">+D653+D654-D655</f>
        <v>81402.909999999218</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58</v>
      </c>
      <c r="E658" s="253">
        <v>58</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48</v>
      </c>
      <c r="E660" s="253">
        <v>44</v>
      </c>
      <c r="F660" s="45">
        <f t="shared" si="167"/>
        <v>91.666666666666657</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24034.83</v>
      </c>
      <c r="E677" s="192"/>
      <c r="F677" s="71">
        <f t="shared" si="167"/>
        <v>0</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1280</v>
      </c>
      <c r="E680" s="192"/>
      <c r="F680" s="71">
        <f t="shared" si="167"/>
        <v>0</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40000</v>
      </c>
      <c r="E683" s="192">
        <v>628878.23</v>
      </c>
      <c r="F683" s="71">
        <f t="shared" si="167"/>
        <v>1572.195575</v>
      </c>
    </row>
    <row r="684" spans="1:6" ht="24" x14ac:dyDescent="0.2">
      <c r="A684" s="70">
        <v>63613</v>
      </c>
      <c r="B684" s="182" t="s">
        <v>1317</v>
      </c>
      <c r="C684" s="278" t="s">
        <v>1318</v>
      </c>
      <c r="D684" s="192">
        <v>4000</v>
      </c>
      <c r="E684" s="192">
        <v>4000</v>
      </c>
      <c r="F684" s="71">
        <f t="shared" si="167"/>
        <v>100</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73995.929999999993</v>
      </c>
      <c r="E702" s="192">
        <v>79341.009999999995</v>
      </c>
      <c r="F702" s="71">
        <f t="shared" si="167"/>
        <v>107.22347837239157</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157461.91</v>
      </c>
      <c r="E724" s="192">
        <v>181289.27</v>
      </c>
      <c r="F724" s="71">
        <f t="shared" si="167"/>
        <v>115.13214211614734</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1400</v>
      </c>
      <c r="E732" s="192">
        <v>2900</v>
      </c>
      <c r="F732" s="71">
        <f t="shared" si="167"/>
        <v>207.14285714285717</v>
      </c>
    </row>
    <row r="733" spans="1:6" ht="12.75" customHeight="1" x14ac:dyDescent="0.2">
      <c r="A733" s="70">
        <v>31215</v>
      </c>
      <c r="B733" s="65" t="s">
        <v>1395</v>
      </c>
      <c r="C733" s="278" t="s">
        <v>1396</v>
      </c>
      <c r="D733" s="192">
        <v>2054.3000000000002</v>
      </c>
      <c r="E733" s="192">
        <v>1324.32</v>
      </c>
      <c r="F733" s="71">
        <f t="shared" si="167"/>
        <v>64.465754758311817</v>
      </c>
    </row>
    <row r="734" spans="1:6" ht="12.75" customHeight="1" x14ac:dyDescent="0.2">
      <c r="A734" s="70">
        <v>32121</v>
      </c>
      <c r="B734" s="65" t="s">
        <v>1397</v>
      </c>
      <c r="C734" s="278" t="s">
        <v>1398</v>
      </c>
      <c r="D734" s="192">
        <v>31920.400000000001</v>
      </c>
      <c r="E734" s="192">
        <v>29426.78</v>
      </c>
      <c r="F734" s="71">
        <f t="shared" si="167"/>
        <v>92.188005162842572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v>0</v>
      </c>
      <c r="F736" s="45" t="str">
        <f t="shared" si="167"/>
        <v>-</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22634.54</v>
      </c>
      <c r="E738" s="194">
        <v>25866.87</v>
      </c>
      <c r="F738" s="45">
        <f t="shared" si="167"/>
        <v>114.28051994871554</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11916.26</v>
      </c>
      <c r="E741" s="192">
        <v>12194.26</v>
      </c>
      <c r="F741" s="71">
        <f t="shared" ref="F741:F1006" si="169">IF(D741&lt;&gt;0,IF(E741/D741&gt;=100,"&gt;&gt;100",E741/D741*100),"-")</f>
        <v>102.33294674671416</v>
      </c>
    </row>
    <row r="742" spans="1:6" ht="12.75" customHeight="1" x14ac:dyDescent="0.2">
      <c r="A742" s="70" t="s">
        <v>1413</v>
      </c>
      <c r="B742" s="65" t="s">
        <v>1414</v>
      </c>
      <c r="C742" s="278" t="s">
        <v>1413</v>
      </c>
      <c r="D742" s="192">
        <v>3090.89</v>
      </c>
      <c r="E742" s="192">
        <v>2146.59</v>
      </c>
      <c r="F742" s="71">
        <f t="shared" si="169"/>
        <v>69.448928949267057</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4656</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A3" sqref="A3:F397"/>
    </sheetView>
  </sheetViews>
  <sheetFormatPr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9.1406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2129</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4382643.7999999989</v>
      </c>
      <c r="E6" s="180">
        <f t="shared" si="0"/>
        <v>4814282.2299999995</v>
      </c>
      <c r="F6" s="181">
        <f t="shared" ref="F6:F298" si="1">IF(D6&gt;0,IF(E6/D6&gt;=100,"&gt;&gt;100",E6/D6*100),"-")</f>
        <v>109.84881385979853</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2162015.2899999991</v>
      </c>
      <c r="E7" s="79">
        <f t="shared" si="2"/>
        <v>2142632.5099999993</v>
      </c>
      <c r="F7" s="71">
        <f t="shared" si="1"/>
        <v>99.103485526228638</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2046.1500000000015</v>
      </c>
      <c r="E8" s="79">
        <f>E9+E10-E11</f>
        <v>1185.4499999999998</v>
      </c>
      <c r="F8" s="71">
        <f t="shared" si="1"/>
        <v>57.935635217359383</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16566.36</v>
      </c>
      <c r="E10" s="192">
        <v>8742.26</v>
      </c>
      <c r="F10" s="71">
        <f t="shared" si="1"/>
        <v>52.771157936927601</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14520.21</v>
      </c>
      <c r="E11" s="192">
        <v>7556.81</v>
      </c>
      <c r="F11" s="71">
        <f t="shared" si="1"/>
        <v>52.043393311804721</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2145066.8299999991</v>
      </c>
      <c r="E12" s="79">
        <f t="shared" si="3"/>
        <v>2058176.5199999996</v>
      </c>
      <c r="F12" s="71">
        <f t="shared" si="1"/>
        <v>95.949295901424207</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1695091.1099999999</v>
      </c>
      <c r="E13" s="79">
        <f t="shared" si="4"/>
        <v>1669214.5699999998</v>
      </c>
      <c r="F13" s="71">
        <f t="shared" si="1"/>
        <v>98.473442527817866</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2070123.95</v>
      </c>
      <c r="E15" s="192">
        <v>2070123.95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375032.84</v>
      </c>
      <c r="E18" s="192">
        <v>400909.38</v>
      </c>
      <c r="F18" s="71">
        <f t="shared" si="1"/>
        <v>106.89980642761844</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436457.99999999977</v>
      </c>
      <c r="E19" s="79">
        <f t="shared" si="5"/>
        <v>358111.14999999991</v>
      </c>
      <c r="F19" s="71">
        <f t="shared" si="1"/>
        <v>82.049395359920112</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271292.45</v>
      </c>
      <c r="E20" s="192">
        <v>274252.83</v>
      </c>
      <c r="F20" s="71">
        <f t="shared" si="1"/>
        <v>101.0912135593895</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12138.55</v>
      </c>
      <c r="E21" s="192">
        <v>12138.55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204180.62</v>
      </c>
      <c r="E22" s="192">
        <v>204180.62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1316066.22</v>
      </c>
      <c r="E23" s="192">
        <v>1361721.75</v>
      </c>
      <c r="F23" s="71">
        <f t="shared" si="1"/>
        <v>103.46909063588001</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2247.89</v>
      </c>
      <c r="E24" s="192">
        <v>2247.89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1369467.73</v>
      </c>
      <c r="E28" s="192">
        <v>1496430.49</v>
      </c>
      <c r="F28" s="71">
        <f t="shared" si="1"/>
        <v>109.27095668037393</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12561.819999999992</v>
      </c>
      <c r="E29" s="79">
        <f t="shared" si="6"/>
        <v>30133.87999999999</v>
      </c>
      <c r="F29" s="71">
        <f t="shared" si="1"/>
        <v>239.88466639388247</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134753.62</v>
      </c>
      <c r="E30" s="192">
        <v>156893.62</v>
      </c>
      <c r="F30" s="71">
        <f t="shared" si="1"/>
        <v>116.42998533174843</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122191.8</v>
      </c>
      <c r="E34" s="192">
        <v>126759.74</v>
      </c>
      <c r="F34" s="71">
        <f t="shared" si="1"/>
        <v>103.73833596035087</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1765.22</v>
      </c>
      <c r="E37" s="192">
        <v>1765.22</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1765.22</v>
      </c>
      <c r="E40" s="192">
        <v>1765.22</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955.90000000000055</v>
      </c>
      <c r="E45" s="79">
        <f t="shared" si="9"/>
        <v>716.92000000000007</v>
      </c>
      <c r="F45" s="71">
        <f t="shared" si="1"/>
        <v>74.999476932733515</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8516.85</v>
      </c>
      <c r="E47" s="192">
        <v>3743.08</v>
      </c>
      <c r="F47" s="71">
        <f t="shared" si="1"/>
        <v>43.949112641410849</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7560.95</v>
      </c>
      <c r="E50" s="192">
        <v>3026.16</v>
      </c>
      <c r="F50" s="71">
        <f t="shared" si="1"/>
        <v>40.023542015222951</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25585.75</v>
      </c>
      <c r="E54" s="192">
        <v>32438.39</v>
      </c>
      <c r="F54" s="71">
        <f t="shared" si="1"/>
        <v>126.78303352452048</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25585.75</v>
      </c>
      <c r="E55" s="192">
        <v>32438.39</v>
      </c>
      <c r="F55" s="71">
        <f t="shared" si="1"/>
        <v>126.78303352452048</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14902.31</v>
      </c>
      <c r="E63" s="79">
        <f>SUM(E64:E68)</f>
        <v>83270.540000000008</v>
      </c>
      <c r="F63" s="71">
        <f>IF(D63&gt;0,IF(E63/D63&gt;=100,"&gt;&gt;100",E63/D63*100),"-")</f>
        <v>558.77605552427781</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14902.31</v>
      </c>
      <c r="E64" s="192">
        <v>10819.33</v>
      </c>
      <c r="F64" s="71">
        <f t="shared" si="1"/>
        <v>72.601697320750944</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v>72451.210000000006</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2220628.5100000002</v>
      </c>
      <c r="E69" s="79">
        <f>E70+E82+E88+E119+E135+E147+E165+E171</f>
        <v>2671649.7200000002</v>
      </c>
      <c r="F69" s="71">
        <f t="shared" si="1"/>
        <v>120.31052055618254</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81402.91</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81402.91</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81402.91</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13136.060000000001</v>
      </c>
      <c r="E82" s="79">
        <f>SUM(E83:E85)-E86+E87</f>
        <v>3428.46</v>
      </c>
      <c r="F82" s="71">
        <f t="shared" si="1"/>
        <v>26.099606731394342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160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11286.52</v>
      </c>
      <c r="E85" s="192">
        <v>20.170000000000002</v>
      </c>
      <c r="F85" s="71">
        <f t="shared" si="1"/>
        <v>0.17870876053912102</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1849.54</v>
      </c>
      <c r="E87" s="192">
        <v>3248.29</v>
      </c>
      <c r="F87" s="71">
        <f t="shared" si="1"/>
        <v>175.62691263773695</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8470</v>
      </c>
      <c r="E135" s="79">
        <f t="shared" si="21"/>
        <v>8470</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8470</v>
      </c>
      <c r="E136" s="79">
        <f t="shared" si="22"/>
        <v>8470</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8470</v>
      </c>
      <c r="E141" s="192">
        <v>8470</v>
      </c>
      <c r="F141" s="71">
        <f t="shared" si="1"/>
        <v>100</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2117619.54</v>
      </c>
      <c r="E147" s="79">
        <f t="shared" si="24"/>
        <v>2659751.2600000002</v>
      </c>
      <c r="F147" s="71">
        <f t="shared" si="1"/>
        <v>125.6009972405147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13633.48</v>
      </c>
      <c r="E160" s="192">
        <v>31473.24</v>
      </c>
      <c r="F160" s="71">
        <f t="shared" si="1"/>
        <v>230.85257762508184</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162867.9</v>
      </c>
      <c r="E161" s="192">
        <v>259381.25</v>
      </c>
      <c r="F161" s="71">
        <f t="shared" si="1"/>
        <v>159.25866914229263</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1937489.83</v>
      </c>
      <c r="E162" s="192">
        <v>2367137.9900000002</v>
      </c>
      <c r="F162" s="71">
        <f t="shared" si="1"/>
        <v>122.17550530316849</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3628.33</v>
      </c>
      <c r="E163" s="192">
        <v>1758.78</v>
      </c>
      <c r="F163" s="71">
        <f t="shared" si="1"/>
        <v>48.473540168617518</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4382643.8</v>
      </c>
      <c r="E176" s="79">
        <f>E177+E251</f>
        <v>4814282.2300000004</v>
      </c>
      <c r="F176" s="71">
        <f t="shared" si="1"/>
        <v>109.84881385979853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176955.1</v>
      </c>
      <c r="E177" s="79">
        <f>E178+E197+E203+E219+E247+E248</f>
        <v>239773.98</v>
      </c>
      <c r="F177" s="71">
        <f t="shared" si="1"/>
        <v>135.49989799672346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176955.1</v>
      </c>
      <c r="E178" s="79">
        <f>SUM(E179:E181)+E185+E186+SUM(E194:E196)</f>
        <v>230733.98</v>
      </c>
      <c r="F178" s="71">
        <f t="shared" si="1"/>
        <v>130.39125744327234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168090.1</v>
      </c>
      <c r="E179" s="192">
        <v>174430.7</v>
      </c>
      <c r="F179" s="71">
        <f t="shared" si="1"/>
        <v>103.77214363011267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8521.4699999999993</v>
      </c>
      <c r="E180" s="192">
        <v>22713.29</v>
      </c>
      <c r="F180" s="71">
        <f t="shared" si="1"/>
        <v>266.54192293113749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343.53</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343.53</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33589.99</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9040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9040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4205688.7</v>
      </c>
      <c r="E251" s="79">
        <f>+E252+E255-E264+E274+E291</f>
        <v>4574508.25</v>
      </c>
      <c r="F251" s="71">
        <f t="shared" si="1"/>
        <v>108.76953993290088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2156487.27</v>
      </c>
      <c r="E252" s="79">
        <f>E253-E254</f>
        <v>2068736.26</v>
      </c>
      <c r="F252" s="71">
        <f t="shared" si="1"/>
        <v>95.930835705791111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2156487.27</v>
      </c>
      <c r="E253" s="192">
        <v>2068736.26</v>
      </c>
      <c r="F253" s="71">
        <f t="shared" si="1"/>
        <v>95.930835705791111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1707203.7</v>
      </c>
      <c r="E255" s="79">
        <f>E256-E260</f>
        <v>2054571.89</v>
      </c>
      <c r="F255" s="71">
        <f t="shared" si="1"/>
        <v>120.34720227000444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1707203.7</v>
      </c>
      <c r="E256" s="79">
        <f>SUM(E257:E259)</f>
        <v>2126472.7999999998</v>
      </c>
      <c r="F256" s="71">
        <f t="shared" si="1"/>
        <v>124.55882095382056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1707203.7</v>
      </c>
      <c r="E257" s="192">
        <v>2126472.7999999998</v>
      </c>
      <c r="F257" s="71">
        <f t="shared" si="1"/>
        <v>124.55882095382056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71900.91</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71900.91</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341997.73000000004</v>
      </c>
      <c r="E274" s="79">
        <f>SUM(E275:E277)+SUM(E286:E290)</f>
        <v>451200.1</v>
      </c>
      <c r="F274" s="71">
        <f t="shared" si="1"/>
        <v>131.93072948174245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13633.48</v>
      </c>
      <c r="E287" s="192">
        <v>31473.24</v>
      </c>
      <c r="F287" s="71">
        <f t="shared" si="39"/>
        <v>230.85257762508184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148413.04</v>
      </c>
      <c r="E288" s="192">
        <v>229956.09</v>
      </c>
      <c r="F288" s="71">
        <f t="shared" si="39"/>
        <v>154.94331899676737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176322.88</v>
      </c>
      <c r="E289" s="192">
        <v>187851.99</v>
      </c>
      <c r="F289" s="71">
        <f t="shared" si="39"/>
        <v>106.53863525822626</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3628.33</v>
      </c>
      <c r="E290" s="192">
        <v>1918.78</v>
      </c>
      <c r="F290" s="71">
        <f t="shared" si="39"/>
        <v>52.883282391623695</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201992.25</v>
      </c>
      <c r="E297" s="79">
        <f t="shared" si="42"/>
        <v>278342.68</v>
      </c>
      <c r="F297" s="71">
        <f t="shared" si="1"/>
        <v>137.79869277162862</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201992.25</v>
      </c>
      <c r="E298" s="193">
        <v>278342.68</v>
      </c>
      <c r="F298" s="75">
        <f t="shared" si="1"/>
        <v>137.79869277162862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46249.66</v>
      </c>
      <c r="E302" s="192">
        <v>94038.9</v>
      </c>
      <c r="F302" s="71">
        <f t="shared" si="43"/>
        <v>203.32884609313885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2071369.88</v>
      </c>
      <c r="E303" s="192">
        <v>2565712.36</v>
      </c>
      <c r="F303" s="71">
        <f t="shared" si="43"/>
        <v>123.86548557904105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1849.54</v>
      </c>
      <c r="E308" s="192">
        <v>3248.29</v>
      </c>
      <c r="F308" s="71">
        <f t="shared" si="43"/>
        <v>175.62691263773695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1761166.95</v>
      </c>
      <c r="E335" s="192">
        <v>2179286</v>
      </c>
      <c r="F335" s="71">
        <f t="shared" si="43"/>
        <v>123.74102296207636</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176955.1</v>
      </c>
      <c r="E337" s="192">
        <v>230733.98</v>
      </c>
      <c r="F337" s="71">
        <f t="shared" si="43"/>
        <v>130.39125744327234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9040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162032.25</v>
      </c>
      <c r="E389" s="327">
        <v>226943.27</v>
      </c>
      <c r="F389" s="71">
        <f t="shared" si="44"/>
        <v>140.06055584613557</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12113.29</v>
      </c>
      <c r="E391" s="288">
        <v>10682.7</v>
      </c>
      <c r="F391" s="263">
        <f t="shared" si="44"/>
        <v>88.189913722861419</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27846.71</v>
      </c>
      <c r="E392" s="288">
        <v>3562</v>
      </c>
      <c r="F392" s="263">
        <f t="shared" si="44"/>
        <v>12.791457231392867</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37154.71</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04" sqref="E10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2945969.53</v>
      </c>
      <c r="E89" s="60">
        <f t="shared" si="17"/>
        <v>3380455.12</v>
      </c>
      <c r="F89" s="45">
        <f t="shared" si="1"/>
        <v>114.74847535167821</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2945969.53</v>
      </c>
      <c r="E104" s="194">
        <v>3380455.12</v>
      </c>
      <c r="F104" s="45">
        <f t="shared" si="1"/>
        <v>114.74847535167821</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2945969.53</v>
      </c>
      <c r="E141" s="81">
        <f t="shared" si="28"/>
        <v>3380455.12</v>
      </c>
      <c r="F141" s="61">
        <f t="shared" si="1"/>
        <v>114.74847535167821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M38" sqref="M3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159651.92000000001</v>
      </c>
      <c r="E5" s="82">
        <f t="shared" si="0"/>
        <v>159651.92000000001</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159651.92000000001</v>
      </c>
      <c r="E6" s="83">
        <f t="shared" si="1"/>
        <v>159651.92000000001</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159651.92000000001</v>
      </c>
      <c r="E7" s="83">
        <f t="shared" si="2"/>
        <v>159651.92000000001</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159651.92000000001</v>
      </c>
      <c r="E8" s="195">
        <v>159651.92000000001</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3" zoomScaleNormal="100" workbookViewId="0">
      <selection activeCell="D6" sqref="D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176955.1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3216020.26</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3112623.1499999994</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2084315.68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745259.96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487.03</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282560.48</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86758.22</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16638.89</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3153201.38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3058844.2699999996</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2074565.73</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734477.49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830.56</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248970.49</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77718.22</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16638.89</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239773.97999999998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239773.98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230733.98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9040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3153</v>
      </c>
      <c r="B1" s="385"/>
      <c r="C1" s="385"/>
      <c r="D1" s="385"/>
      <c r="E1" s="51" t="s">
        <v>3300</v>
      </c>
      <c r="F1" s="51"/>
      <c r="G1" s="51"/>
      <c r="H1" s="51"/>
      <c r="I1" s="51"/>
      <c r="J1" s="51"/>
      <c r="K1" s="51"/>
      <c r="L1" s="51"/>
      <c r="M1" s="51"/>
      <c r="N1" s="51"/>
      <c r="O1" s="51"/>
      <c r="P1" s="51"/>
    </row>
    <row r="2" spans="1:17" ht="37.5" customHeight="1" x14ac:dyDescent="0.2">
      <c r="A2" s="387" t="s">
        <v>3301</v>
      </c>
      <c r="B2" s="385"/>
      <c r="C2" s="385"/>
      <c r="D2" s="385"/>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27781</v>
      </c>
      <c r="P3" s="51"/>
    </row>
    <row r="4" spans="1:17" ht="19.5" customHeight="1" x14ac:dyDescent="0.2">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3334</v>
      </c>
      <c r="B23" s="389"/>
      <c r="C23" s="390"/>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3549</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Nikolina Gazdek</cp:lastModifiedBy>
  <cp:lastPrinted>2026-02-02T06:00:05Z</cp:lastPrinted>
  <dcterms:created xsi:type="dcterms:W3CDTF">2022-04-01T05:14:30Z</dcterms:created>
  <dcterms:modified xsi:type="dcterms:W3CDTF">2026-02-02T06:03:21Z</dcterms:modified>
</cp:coreProperties>
</file>